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5765" windowHeight="12615" activeTab="0"/>
  </bookViews>
  <sheets>
    <sheet name="приложение" sheetId="1" r:id="rId1"/>
  </sheets>
  <definedNames>
    <definedName name="_xlfn.AGGREGATE" hidden="1">#NAME?</definedName>
    <definedName name="_xlnm.Print_Titles" localSheetId="0">'приложение'!$3:$3</definedName>
    <definedName name="_xlnm.Print_Area" localSheetId="0">'приложение'!$A$1:$G$412</definedName>
  </definedNames>
  <calcPr fullCalcOnLoad="1"/>
</workbook>
</file>

<file path=xl/sharedStrings.xml><?xml version="1.0" encoding="utf-8"?>
<sst xmlns="http://schemas.openxmlformats.org/spreadsheetml/2006/main" count="826" uniqueCount="823">
  <si>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</si>
  <si>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</si>
  <si>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</si>
  <si>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</si>
  <si>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</si>
  <si>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</si>
  <si>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</si>
  <si>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</si>
  <si>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</si>
  <si>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</si>
  <si>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</si>
  <si>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</si>
  <si>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</si>
  <si>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</si>
  <si>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</si>
  <si>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</si>
  <si>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</si>
  <si>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</si>
  <si>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</si>
  <si>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</si>
  <si>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</si>
  <si>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</si>
  <si>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</si>
  <si>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</si>
  <si>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</si>
  <si>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</si>
  <si>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</si>
  <si>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</si>
  <si>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</si>
  <si>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</si>
  <si>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</si>
  <si>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</si>
  <si>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</si>
  <si>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</si>
  <si>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</si>
  <si>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</si>
  <si>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</si>
  <si>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</si>
  <si>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</si>
  <si>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</si>
  <si>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</si>
  <si>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</si>
  <si>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</si>
  <si>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</si>
  <si>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</si>
  <si>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</si>
  <si>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</si>
  <si>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</si>
  <si>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</si>
  <si>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</si>
  <si>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</si>
  <si>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</si>
  <si>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</si>
  <si>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</si>
  <si>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</si>
  <si>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</si>
  <si>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</si>
  <si>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</si>
  <si>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</si>
  <si>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</si>
  <si>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</si>
  <si>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</si>
  <si>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</si>
  <si>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</si>
  <si>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</si>
  <si>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</si>
  <si>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</si>
  <si>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</si>
  <si>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</si>
  <si>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</si>
  <si>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</si>
  <si>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</si>
  <si>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</si>
  <si>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</si>
  <si>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</si>
  <si>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</si>
  <si>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</si>
  <si>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</si>
  <si>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</si>
  <si>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</si>
  <si>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</si>
  <si>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</si>
  <si>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</si>
  <si>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</si>
  <si>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</si>
  <si>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</si>
  <si>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</si>
  <si>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</si>
  <si>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</si>
  <si>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</si>
  <si>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</si>
  <si>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</si>
  <si>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</si>
  <si>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</si>
  <si>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</si>
  <si>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</si>
  <si>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</si>
  <si>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</si>
  <si>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</si>
  <si>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</si>
  <si>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</si>
  <si>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</si>
  <si>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</si>
  <si>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</si>
  <si>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</si>
  <si>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</si>
  <si>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</si>
  <si>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</si>
  <si>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</si>
  <si>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</si>
  <si>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</si>
  <si>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</si>
  <si>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</si>
  <si>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</si>
  <si>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</si>
  <si>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</si>
  <si>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</si>
  <si>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</si>
  <si>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</si>
  <si>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</si>
  <si>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</si>
  <si>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</si>
  <si>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</si>
  <si>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</si>
  <si>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</si>
  <si>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</si>
  <si>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</si>
  <si>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</si>
  <si>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</si>
  <si>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</si>
  <si>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</si>
  <si>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</si>
  <si>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</si>
  <si>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</si>
  <si>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</si>
  <si>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</si>
  <si>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</si>
  <si>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</si>
  <si>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</si>
  <si>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</si>
  <si>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</si>
  <si>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</si>
  <si>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</si>
  <si>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</si>
  <si>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</si>
  <si>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</si>
  <si>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</si>
  <si>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</si>
  <si>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</si>
  <si>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</si>
  <si>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</si>
  <si>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</si>
  <si>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</si>
  <si>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</si>
  <si>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</si>
  <si>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</si>
  <si>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</si>
  <si>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</si>
  <si>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</si>
  <si>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</si>
  <si>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</si>
  <si>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</si>
  <si>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</si>
  <si>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</si>
  <si>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</si>
  <si>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</si>
  <si>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</si>
  <si>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</si>
  <si>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</si>
  <si>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</si>
  <si>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</si>
  <si>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</si>
  <si>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</si>
  <si>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</si>
  <si>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</si>
  <si>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</si>
  <si>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</si>
  <si>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</si>
  <si>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</si>
  <si>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</si>
  <si>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</si>
  <si>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</si>
  <si>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</si>
  <si>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</si>
  <si>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</si>
  <si>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</si>
  <si>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</si>
  <si>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</si>
  <si>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</si>
  <si>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</si>
  <si>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</si>
  <si>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</si>
  <si>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</si>
  <si>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</si>
  <si>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</si>
  <si>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</si>
  <si>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</si>
  <si>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</si>
  <si>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</si>
  <si>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</si>
  <si>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</si>
  <si>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</si>
  <si>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</si>
  <si>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</si>
  <si>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</si>
  <si>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</si>
  <si>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</si>
  <si>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</si>
  <si>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</si>
  <si>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</si>
  <si>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</si>
  <si>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</si>
  <si>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</si>
  <si>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</si>
  <si>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</si>
  <si>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</si>
  <si>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</si>
  <si>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</si>
  <si>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</si>
  <si>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</si>
  <si>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</si>
  <si>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</si>
  <si>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</si>
  <si>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</si>
  <si>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</si>
  <si>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</si>
  <si>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</si>
  <si>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</si>
  <si>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</si>
  <si>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</si>
  <si>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</si>
  <si>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</si>
  <si>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</si>
  <si>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</si>
  <si>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</si>
  <si>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</si>
  <si>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</si>
  <si>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</si>
  <si>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</si>
  <si>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</si>
  <si>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</si>
  <si>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</si>
  <si>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</si>
  <si>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</si>
  <si>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</si>
  <si>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</si>
  <si>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</si>
  <si>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</si>
  <si>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</si>
  <si>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</si>
  <si>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</si>
  <si>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</si>
  <si>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</si>
  <si>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</si>
  <si>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Доходы областного бюджета за 1 квартал 2019 года</t>
  </si>
  <si>
    <t>(в рублях)</t>
  </si>
  <si>
    <t>Прогноз доходов
на 2019 год</t>
  </si>
  <si>
    <t>Кассовое исполнение
за 1 квартал
2019 года</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</si>
  <si>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</si>
  <si>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</si>
  <si>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</si>
  <si>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</si>
  <si>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</si>
  <si>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</si>
  <si>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</si>
  <si>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</si>
  <si>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</si>
  <si>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</si>
  <si>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</si>
  <si>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</si>
  <si>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</si>
  <si>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</si>
  <si>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</si>
  <si>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</si>
  <si>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</si>
  <si>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</si>
  <si>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</si>
  <si>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</si>
  <si>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</si>
  <si>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</si>
  <si>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</si>
  <si>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</si>
  <si>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</si>
  <si>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</si>
  <si>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</si>
  <si>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</si>
  <si>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</si>
  <si>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</si>
  <si>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</si>
  <si>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</si>
  <si>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</si>
  <si>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</si>
  <si>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</si>
  <si>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</si>
  <si>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</si>
  <si>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</si>
  <si>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</si>
  <si>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</si>
  <si>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</si>
  <si>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</si>
  <si>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</si>
  <si>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</si>
  <si>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</si>
  <si>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</si>
  <si>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</si>
  <si>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</si>
  <si>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</si>
  <si>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</si>
  <si>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</si>
  <si>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</si>
  <si>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</si>
  <si>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</si>
  <si>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</si>
  <si>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</si>
  <si>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</si>
  <si>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</si>
  <si>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</si>
  <si>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</si>
  <si>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</si>
  <si>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</si>
  <si>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</si>
  <si>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</si>
  <si>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</si>
  <si>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</si>
  <si>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</si>
  <si>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</si>
  <si>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</si>
  <si>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</si>
  <si>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</si>
  <si>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</si>
  <si>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</si>
  <si>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</si>
  <si>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</si>
  <si>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</si>
  <si>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</si>
  <si>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</si>
  <si>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</si>
  <si>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</si>
  <si>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</si>
  <si>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</si>
  <si>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</si>
  <si>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</si>
  <si>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</si>
  <si>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</si>
  <si>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</si>
  <si>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</si>
  <si>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</si>
  <si>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</si>
  <si>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</si>
  <si>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</si>
  <si>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</si>
  <si>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</si>
  <si>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</si>
  <si>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</si>
  <si>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</si>
  <si>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</si>
  <si>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</si>
  <si>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</si>
  <si>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</si>
  <si>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</si>
  <si>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</si>
  <si>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</si>
  <si>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</si>
  <si>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</si>
  <si>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</si>
  <si>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</si>
  <si>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</si>
  <si>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</si>
  <si>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</si>
  <si>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</si>
  <si>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</si>
  <si>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</si>
  <si>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</si>
  <si>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</si>
  <si>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</si>
  <si>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</si>
  <si>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</si>
  <si>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</si>
  <si>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</si>
  <si>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</si>
  <si>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</si>
  <si>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</si>
  <si>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</si>
  <si>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</si>
  <si>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</si>
  <si>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</si>
  <si>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</si>
  <si>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</si>
  <si>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</si>
  <si>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</si>
  <si>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</si>
  <si>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</si>
  <si>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</si>
  <si>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</si>
  <si>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</si>
  <si>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</si>
  <si>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</si>
  <si>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</si>
  <si>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</si>
  <si>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</si>
  <si>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</si>
  <si>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</si>
  <si>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</si>
  <si>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</si>
  <si>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</si>
  <si>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</si>
  <si>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</si>
  <si>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</si>
  <si>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</si>
  <si>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</si>
  <si>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</si>
  <si>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</si>
  <si>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</si>
  <si>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</si>
  <si>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</si>
  <si>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</si>
  <si>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</si>
  <si>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</si>
  <si>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</si>
  <si>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</si>
  <si>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</si>
  <si>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</si>
  <si>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</si>
  <si>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</si>
  <si>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</si>
  <si>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</si>
  <si>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</si>
  <si>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000 2 02 25209 02 0000 150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</si>
  <si>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</si>
  <si>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</si>
  <si>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</si>
  <si>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</si>
  <si>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</si>
  <si>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</si>
  <si>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</si>
  <si>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</si>
  <si>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</si>
  <si>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</si>
  <si>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</si>
  <si>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</si>
  <si>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</si>
  <si>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</si>
  <si>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</si>
  <si>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</si>
  <si>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</si>
  <si>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</si>
  <si>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</si>
  <si>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</si>
  <si>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</si>
  <si>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</si>
  <si>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</si>
  <si>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</si>
  <si>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</si>
  <si>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</si>
  <si>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</si>
  <si>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</si>
  <si>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</si>
  <si>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</si>
  <si>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</si>
  <si>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</si>
  <si>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</si>
  <si>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</si>
  <si>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</si>
  <si>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</si>
  <si>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</si>
  <si>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</si>
  <si>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</si>
  <si>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</si>
  <si>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</si>
  <si>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</si>
  <si>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</si>
  <si>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</si>
  <si>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</si>
  <si>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</si>
  <si>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</si>
  <si>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</si>
  <si>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</si>
  <si>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</si>
  <si>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</si>
  <si>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</si>
  <si>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</si>
  <si>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</si>
  <si>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</si>
  <si>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</si>
  <si>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</si>
  <si>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</si>
  <si>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</si>
  <si>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</si>
  <si>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</si>
  <si>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</si>
  <si>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</si>
  <si>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</si>
  <si>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</si>
  <si>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</si>
  <si>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</si>
  <si>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</si>
  <si>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</si>
  <si>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</si>
  <si>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</si>
  <si>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</si>
  <si>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</si>
  <si>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</si>
  <si>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</si>
  <si>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</si>
  <si>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</si>
  <si>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</si>
  <si>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</si>
  <si>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</si>
  <si>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</si>
  <si>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</si>
  <si>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</si>
  <si>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</si>
  <si>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</si>
  <si>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</si>
  <si>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</si>
  <si>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</si>
  <si>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</si>
  <si>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</si>
  <si>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</si>
  <si>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</si>
  <si>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</si>
  <si>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</si>
  <si>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</si>
  <si>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</si>
  <si>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</si>
  <si>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</si>
  <si>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</si>
  <si>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</si>
  <si>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</si>
  <si>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</si>
  <si>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</si>
  <si>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</si>
  <si>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</si>
  <si>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</si>
  <si>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</si>
  <si>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</si>
  <si>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</si>
  <si>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</si>
  <si>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</si>
  <si>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</si>
  <si>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</si>
  <si>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</si>
  <si>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</si>
  <si>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000 1 09 00000 00 0000 000</t>
  </si>
  <si>
    <t>000 1 09 01000 00 0000 110</t>
  </si>
  <si>
    <t>000 1 09 01020 04 0000 110</t>
  </si>
  <si>
    <t>000 1 09 01030 05 0000 110</t>
  </si>
  <si>
    <t xml:space="preserve"> 000 1 09 03000 00 0000 110</t>
  </si>
  <si>
    <t>000 1 09 03023 01 0000 110</t>
  </si>
  <si>
    <t xml:space="preserve"> 000 1 09 03025 01 0000 110</t>
  </si>
  <si>
    <t>000 1 09 03080 00 0000 110</t>
  </si>
  <si>
    <t>000 1 0903083 02 0000 110</t>
  </si>
  <si>
    <t>000 1 09 04010 02 0000 110</t>
  </si>
  <si>
    <t xml:space="preserve"> 000 1 09 04020 02 0000 110</t>
  </si>
  <si>
    <t xml:space="preserve"> 000 1 09 04030 01 0000 110</t>
  </si>
  <si>
    <t xml:space="preserve"> 000 1 09 06000 02 0000 110</t>
  </si>
  <si>
    <t xml:space="preserve"> 000 1 09 06010 02 0000 110</t>
  </si>
  <si>
    <t xml:space="preserve"> 000 1 09 11000 02 0000 110</t>
  </si>
  <si>
    <t xml:space="preserve"> 000 1 09 11010 02 0000 110</t>
  </si>
  <si>
    <t xml:space="preserve"> 000 1 09 11020 02 0000 110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</si>
  <si>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</si>
  <si>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</si>
  <si>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</si>
  <si>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</si>
  <si>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</si>
  <si>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</si>
  <si>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</si>
  <si>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</si>
  <si>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</si>
  <si>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</si>
  <si>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</si>
  <si>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</si>
  <si>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</si>
  <si>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</si>
  <si>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</si>
  <si>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</si>
  <si>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</si>
  <si>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</si>
  <si>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</si>
  <si>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</si>
  <si>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</si>
  <si>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</si>
  <si>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</si>
  <si>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</si>
  <si>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</si>
  <si>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</si>
  <si>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</si>
  <si>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</si>
  <si>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</si>
  <si>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</si>
  <si>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</si>
  <si>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</si>
  <si>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</si>
  <si>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</si>
  <si>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</si>
  <si>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</si>
  <si>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</si>
  <si>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</si>
  <si>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</si>
  <si>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</si>
  <si>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</si>
  <si>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</si>
  <si>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</si>
  <si>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</si>
  <si>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</si>
  <si>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</si>
  <si>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</si>
  <si>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</si>
  <si>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</si>
  <si>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</si>
  <si>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</si>
  <si>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</si>
  <si>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</si>
  <si>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</si>
  <si>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</si>
  <si>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</si>
  <si>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</si>
  <si>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</si>
  <si>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</si>
  <si>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</si>
  <si>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</si>
  <si>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</si>
  <si>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</si>
  <si>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</si>
  <si>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</si>
  <si>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</si>
  <si>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</si>
  <si>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</si>
  <si>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</si>
  <si>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</si>
  <si>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</si>
  <si>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</si>
  <si>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</si>
  <si>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</si>
  <si>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</si>
  <si>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</si>
  <si>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</si>
  <si>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</si>
  <si>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</si>
  <si>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</si>
  <si>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</si>
  <si>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000 2 02 25209 00 0000 150</t>
  </si>
  <si>
    <t>Субсидии бюджетам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</si>
  <si>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</si>
  <si>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</si>
  <si>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</si>
  <si>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</si>
  <si>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</si>
  <si>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</si>
  <si>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</si>
  <si>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</si>
  <si>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</si>
  <si>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</si>
  <si>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</si>
  <si>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</si>
  <si>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</si>
  <si>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</si>
  <si>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</si>
  <si>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</si>
  <si>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</si>
  <si>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</si>
  <si>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</si>
  <si>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</si>
  <si>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</si>
  <si>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</si>
  <si>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</si>
  <si>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</si>
  <si>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</si>
  <si>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</si>
  <si>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</si>
  <si>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</si>
  <si>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</si>
  <si>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</si>
  <si>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</si>
  <si>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</si>
  <si>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</si>
  <si>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</si>
  <si>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</si>
  <si>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</si>
  <si>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</si>
  <si>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</si>
  <si>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</si>
  <si>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</si>
  <si>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</si>
  <si>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</si>
  <si>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</si>
  <si>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</si>
  <si>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</si>
  <si>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</si>
  <si>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</si>
  <si>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</si>
  <si>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</si>
  <si>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</si>
  <si>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</si>
  <si>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</si>
  <si>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</si>
  <si>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</si>
  <si>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</si>
  <si>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</si>
  <si>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</si>
  <si>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</si>
  <si>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</si>
  <si>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</si>
  <si>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</si>
  <si>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</si>
  <si>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</si>
  <si>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</si>
  <si>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</si>
  <si>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</si>
  <si>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</si>
  <si>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</si>
  <si>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</si>
  <si>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</si>
  <si>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</si>
  <si>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</si>
  <si>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</si>
  <si>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</si>
  <si>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</si>
  <si>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</si>
  <si>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</si>
  <si>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</si>
  <si>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</si>
  <si>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</si>
  <si>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</si>
  <si>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</si>
  <si>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</si>
  <si>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</si>
  <si>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</si>
  <si>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</si>
  <si>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</si>
  <si>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</si>
  <si>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</si>
  <si>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</si>
  <si>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</si>
  <si>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</si>
  <si>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</si>
  <si>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</si>
  <si>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</si>
  <si>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</si>
  <si>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</si>
  <si>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</si>
  <si>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</si>
  <si>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</si>
  <si>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</si>
  <si>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</si>
  <si>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</si>
  <si>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</si>
  <si>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</si>
  <si>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</si>
  <si>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</si>
  <si>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</si>
  <si>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</si>
  <si>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</si>
  <si>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</si>
  <si>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</si>
  <si>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</si>
  <si>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</si>
  <si>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</si>
  <si>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</si>
  <si>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</si>
  <si>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</si>
  <si>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</si>
  <si>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</si>
  <si>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</si>
  <si>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</si>
  <si>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</si>
  <si>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</si>
  <si>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</si>
  <si>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</si>
  <si>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</si>
  <si>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</si>
  <si>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</si>
  <si>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</si>
  <si>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</si>
  <si>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</si>
  <si>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</si>
  <si>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</si>
  <si>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</si>
  <si>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</si>
  <si>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</si>
  <si>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</si>
  <si>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</si>
  <si>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</si>
  <si>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</si>
  <si>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</si>
  <si>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</si>
  <si>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</si>
  <si>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</si>
  <si>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</si>
  <si>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</si>
  <si>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</si>
  <si>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</si>
  <si>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</si>
  <si>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соотсветствии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</si>
  <si>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</si>
  <si>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</si>
  <si>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</si>
  <si>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</si>
  <si>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</si>
  <si>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</si>
  <si>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Кассовое исполнение
за 1 квартал
2018 года</t>
  </si>
  <si>
    <t>Темп роста 2019 к соответствующему периоду 2018, %</t>
  </si>
  <si>
    <t xml:space="preserve"> 000 1 09 03020 00 0000 110</t>
  </si>
  <si>
    <t>000 1 16 23021 02 0000 140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</si>
  <si>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</si>
  <si>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</si>
  <si>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</si>
  <si>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</si>
  <si>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</si>
  <si>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</si>
  <si>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</si>
  <si>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</si>
  <si>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</si>
  <si>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</si>
  <si>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000 2 02 25382 02 0000 150</t>
  </si>
  <si>
    <t>000 2 02 35130 02 0000 150</t>
  </si>
  <si>
    <t>000 2 02 35194 02 0000 150</t>
  </si>
  <si>
    <t>000 2 02 49000 00 0000 150</t>
  </si>
  <si>
    <t>000 2 02 49000 02 0000 150</t>
  </si>
  <si>
    <t>000 2 19 25031 02 0000 150</t>
  </si>
  <si>
    <t>000 2 19 25055 02 0000 150</t>
  </si>
  <si>
    <t>000 2 19 35118 02 0000 150</t>
  </si>
  <si>
    <t>000 2 19 45462 02 0000 150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</si>
</sst>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family val="2"/>
    </font>
    <font>
      <sz val="10"/>
      <name val="Helv"/>
      <family val="0"/>
    </font>
    <font>
      <sz val="12"/>
      <name val="Times New Roman"/>
      <family val="1"/>
    </font>
    <font>
      <b/>
      <sz val="12"/>
      <name val="Times New Roman"/>
      <family val="1"/>
    </font>
    <font>
      <b/>
      <sz val="15"/>
      <name val="Times New Roman"/>
      <family val="1"/>
    </font>
    <font>
      <sz val="11"/>
      <color indexed="9"/>
      <name val="Calibri"/>
      <family val="2"/>
    </font>
    <font>
      <sz val="10"/>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18"/>
      <color indexed="57"/>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0"/>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 fontId="29" fillId="0" borderId="1">
      <alignment horizontal="center" vertical="top" shrinkToFit="1"/>
      <protection/>
    </xf>
    <xf numFmtId="0" fontId="30" fillId="0" borderId="2">
      <alignment horizontal="left" wrapText="1" indent="2"/>
      <protection/>
    </xf>
    <xf numFmtId="49" fontId="29" fillId="0" borderId="1">
      <alignment horizontal="left" vertical="top" wrapText="1"/>
      <protection/>
    </xf>
    <xf numFmtId="4" fontId="29" fillId="0" borderId="1">
      <alignment horizontal="right" vertical="top" shrinkToFit="1"/>
      <protection/>
    </xf>
    <xf numFmtId="49" fontId="30" fillId="0" borderId="1">
      <alignment horizontal="center"/>
      <protection/>
    </xf>
    <xf numFmtId="4" fontId="31" fillId="20" borderId="1">
      <alignment horizontal="right" vertical="top" shrinkToFit="1"/>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2" fillId="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3"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6" fillId="33" borderId="0" applyNumberFormat="0" applyBorder="0" applyAlignment="0" applyProtection="0"/>
  </cellStyleXfs>
  <cellXfs count="26">
    <xf numFmtId="0" fontId="0" fillId="0" borderId="0" xfId="0" applyFont="1" applyAlignment="1">
      <alignment/>
    </xf>
    <xf numFmtId="4" fontId="4" fillId="0" borderId="12" xfId="0" applyNumberFormat="1" applyFont="1" applyFill="1" applyBorder="1" applyAlignment="1">
      <alignment horizontal="center" vertical="center" wrapText="1"/>
    </xf>
    <xf numFmtId="0" fontId="4" fillId="0" borderId="13" xfId="0" applyNumberFormat="1" applyFont="1" applyFill="1" applyBorder="1" applyAlignment="1" quotePrefix="1">
      <alignment horizontal="center" vertical="center" wrapText="1"/>
    </xf>
    <xf numFmtId="0" fontId="4" fillId="0" borderId="13" xfId="0" applyNumberFormat="1" applyFont="1" applyFill="1" applyBorder="1" applyAlignment="1">
      <alignment horizontal="left" vertical="center" wrapText="1"/>
    </xf>
    <xf numFmtId="0" fontId="4" fillId="0" borderId="13" xfId="59" applyNumberFormat="1" applyFont="1" applyFill="1" applyBorder="1" applyAlignment="1" quotePrefix="1">
      <alignment horizontal="center" vertical="center" wrapText="1"/>
      <protection/>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7" fillId="0" borderId="13" xfId="34" applyNumberFormat="1" applyFont="1" applyFill="1" applyBorder="1" applyAlignment="1" applyProtection="1">
      <alignment horizontal="left" vertical="center" wrapText="1"/>
      <protection/>
    </xf>
    <xf numFmtId="0" fontId="48" fillId="0" borderId="13" xfId="34" applyNumberFormat="1" applyFont="1" applyFill="1" applyBorder="1" applyAlignment="1" applyProtection="1">
      <alignment horizontal="left" vertical="center" wrapText="1"/>
      <protection/>
    </xf>
    <xf numFmtId="164" fontId="4"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3" xfId="0" applyNumberFormat="1" applyFont="1" applyFill="1" applyBorder="1" applyAlignment="1" quotePrefix="1">
      <alignment horizontal="center" vertical="center" wrapText="1"/>
    </xf>
    <xf numFmtId="0" fontId="5" fillId="0" borderId="13"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6" fillId="0" borderId="0" xfId="0" applyFont="1" applyFill="1" applyAlignment="1">
      <alignment horizontal="center" vertical="center" wrapText="1"/>
    </xf>
    <xf numFmtId="0" fontId="4" fillId="0" borderId="16" xfId="0" applyFont="1" applyFill="1" applyBorder="1" applyAlignment="1">
      <alignment horizontal="right"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4" xfId="34"/>
    <cellStyle name="xl38" xfId="35"/>
    <cellStyle name="xl42" xfId="36"/>
    <cellStyle name="xl52" xfId="37"/>
    <cellStyle name="xl63"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Финансовый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1"/>
  <sheetViews>
    <sheetView showGridLines="0" tabSelected="1" view="pageBreakPreview" zoomScale="88" zoomScaleNormal="70" zoomScaleSheetLayoutView="88" zoomScalePageLayoutView="0" workbookViewId="0" topLeftCell="A1">
      <pane ySplit="3" topLeftCell="A404" activePane="bottomLeft" state="frozen"/>
      <selection pane="topLeft" activeCell="A1" sqref="A1"/>
      <selection pane="bottomLeft" activeCell="B409" sqref="B409"/>
    </sheetView>
  </sheetViews>
  <sheetFormatPr defaultColWidth="9.140625" defaultRowHeight="15" outlineLevelCol="1"/>
  <cols>
    <col min="1" max="1" width="28.28125" style="5" customWidth="1"/>
    <col min="2" max="2" width="82.7109375" style="5" customWidth="1"/>
    <col min="3" max="3" width="19.140625" style="5" customWidth="1"/>
    <col min="4" max="4" width="19.140625" style="6" customWidth="1"/>
    <col min="5" max="5" width="19.140625" style="5" customWidth="1" outlineLevel="1"/>
    <col min="6" max="6" width="14.00390625" style="5" customWidth="1" outlineLevel="1"/>
    <col min="7" max="7" width="13.421875" style="5" customWidth="1"/>
    <col min="8" max="219" width="9.140625" style="5" customWidth="1"/>
    <col min="220" max="221" width="12.28125" style="5" customWidth="1"/>
    <col min="222" max="222" width="13.421875" style="5" customWidth="1"/>
    <col min="223" max="223" width="59.140625" style="5" customWidth="1"/>
    <col min="224" max="224" width="18.140625" style="5" customWidth="1"/>
    <col min="225" max="225" width="32.140625" style="5" customWidth="1"/>
    <col min="226" max="226" width="86.7109375" style="5" customWidth="1"/>
    <col min="227" max="235" width="23.140625" style="5" customWidth="1"/>
    <col min="236" max="236" width="91.421875" style="5" customWidth="1"/>
    <col min="237" max="242" width="19.140625" style="5" customWidth="1"/>
    <col min="243" max="16384" width="9.140625" style="5" customWidth="1"/>
  </cols>
  <sheetData>
    <row r="1" spans="1:7" ht="23.25" customHeight="1">
      <c r="A1" s="24" t="s">
        <v>254</v>
      </c>
      <c r="B1" s="24"/>
      <c r="C1" s="24"/>
      <c r="D1" s="24"/>
      <c r="E1" s="24"/>
      <c r="F1" s="24"/>
      <c r="G1" s="24"/>
    </row>
    <row r="2" spans="1:7" ht="17.25" customHeight="1">
      <c r="A2" s="25" t="s">
        <v>255</v>
      </c>
      <c r="B2" s="25"/>
      <c r="C2" s="25"/>
      <c r="D2" s="25"/>
      <c r="E2" s="25"/>
      <c r="F2" s="25"/>
      <c r="G2" s="25"/>
    </row>
    <row r="3" spans="1:7" ht="102" customHeight="1">
      <c r="A3" s="7" t="s">
        <v>69</v>
      </c>
      <c r="B3" s="7" t="s">
        <v>70</v>
      </c>
      <c r="C3" s="21" t="s">
        <v>800</v>
      </c>
      <c r="D3" s="1" t="s">
        <v>256</v>
      </c>
      <c r="E3" s="1" t="s">
        <v>257</v>
      </c>
      <c r="F3" s="1" t="s">
        <v>258</v>
      </c>
      <c r="G3" s="1" t="s">
        <v>801</v>
      </c>
    </row>
    <row r="4" spans="1:7" ht="15.75">
      <c r="A4" s="19" t="s">
        <v>259</v>
      </c>
      <c r="B4" s="20" t="s">
        <v>71</v>
      </c>
      <c r="C4" s="13">
        <f>C5+C16+C31+C42+C50+C56+C80+C99+C119+C138+C154+C164+C167+C196</f>
        <v>5654936144.090001</v>
      </c>
      <c r="D4" s="13">
        <f>D5+D16+D31+D42+D50+D56+D80+D99+D119+D138+D154+D164+D167+D196</f>
        <v>28065198400</v>
      </c>
      <c r="E4" s="13">
        <f>E5+E16+E31+E42+E50+E56+E80+E99+E119+E138+E154+E164+E167+E196</f>
        <v>6351815004.929998</v>
      </c>
      <c r="F4" s="18">
        <f>E4/D4*100</f>
        <v>22.63235382982362</v>
      </c>
      <c r="G4" s="18">
        <f>E4/C4*100</f>
        <v>112.32337276820196</v>
      </c>
    </row>
    <row r="5" spans="1:7" ht="15.75">
      <c r="A5" s="19" t="s">
        <v>260</v>
      </c>
      <c r="B5" s="20" t="s">
        <v>72</v>
      </c>
      <c r="C5" s="13">
        <f>C6+C10</f>
        <v>3767593246.07</v>
      </c>
      <c r="D5" s="13">
        <f>D6+D10</f>
        <v>16891036000</v>
      </c>
      <c r="E5" s="13">
        <f>E6+E10</f>
        <v>4061162361.5999994</v>
      </c>
      <c r="F5" s="18">
        <f aca="true" t="shared" si="0" ref="F5:F67">E5/D5*100</f>
        <v>24.04329942580194</v>
      </c>
      <c r="G5" s="18">
        <f aca="true" t="shared" si="1" ref="G5:G68">E5/C5*100</f>
        <v>107.79195354584053</v>
      </c>
    </row>
    <row r="6" spans="1:7" ht="15.75">
      <c r="A6" s="2" t="s">
        <v>261</v>
      </c>
      <c r="B6" s="3" t="s">
        <v>73</v>
      </c>
      <c r="C6" s="14">
        <f>C7</f>
        <v>1575900007.2600002</v>
      </c>
      <c r="D6" s="14">
        <f>D7</f>
        <v>6369393000</v>
      </c>
      <c r="E6" s="14">
        <f>E7</f>
        <v>1766486726.83</v>
      </c>
      <c r="F6" s="17">
        <f t="shared" si="0"/>
        <v>27.73398857363645</v>
      </c>
      <c r="G6" s="17">
        <f t="shared" si="1"/>
        <v>112.09383328206025</v>
      </c>
    </row>
    <row r="7" spans="1:7" ht="31.5">
      <c r="A7" s="2" t="s">
        <v>262</v>
      </c>
      <c r="B7" s="3" t="s">
        <v>74</v>
      </c>
      <c r="C7" s="14">
        <f>C8+C9</f>
        <v>1575900007.2600002</v>
      </c>
      <c r="D7" s="14">
        <f>D8+D9</f>
        <v>6369393000</v>
      </c>
      <c r="E7" s="14">
        <f>E8+E9</f>
        <v>1766486726.83</v>
      </c>
      <c r="F7" s="17">
        <f t="shared" si="0"/>
        <v>27.73398857363645</v>
      </c>
      <c r="G7" s="17">
        <f t="shared" si="1"/>
        <v>112.09383328206025</v>
      </c>
    </row>
    <row r="8" spans="1:7" ht="32.25" customHeight="1">
      <c r="A8" s="2" t="s">
        <v>263</v>
      </c>
      <c r="B8" s="3" t="s">
        <v>75</v>
      </c>
      <c r="C8" s="14">
        <v>1381307640.65</v>
      </c>
      <c r="D8" s="14">
        <v>5524393000</v>
      </c>
      <c r="E8" s="14">
        <v>1540894394.83</v>
      </c>
      <c r="F8" s="17">
        <f t="shared" si="0"/>
        <v>27.892555703947924</v>
      </c>
      <c r="G8" s="17">
        <f t="shared" si="1"/>
        <v>111.55331002910425</v>
      </c>
    </row>
    <row r="9" spans="1:7" ht="31.5">
      <c r="A9" s="2" t="s">
        <v>264</v>
      </c>
      <c r="B9" s="3" t="s">
        <v>76</v>
      </c>
      <c r="C9" s="14">
        <v>194592366.61</v>
      </c>
      <c r="D9" s="14">
        <v>845000000</v>
      </c>
      <c r="E9" s="14">
        <v>225592332</v>
      </c>
      <c r="F9" s="17">
        <f t="shared" si="0"/>
        <v>26.697317396449705</v>
      </c>
      <c r="G9" s="17">
        <f t="shared" si="1"/>
        <v>115.93072016649543</v>
      </c>
    </row>
    <row r="10" spans="1:7" ht="15.75">
      <c r="A10" s="2" t="s">
        <v>265</v>
      </c>
      <c r="B10" s="3" t="s">
        <v>77</v>
      </c>
      <c r="C10" s="14">
        <f>SUM(C11:C14)</f>
        <v>2191693238.81</v>
      </c>
      <c r="D10" s="14">
        <f>SUM(D11:D14)</f>
        <v>10521643000</v>
      </c>
      <c r="E10" s="14">
        <f>SUM(E11:E15)</f>
        <v>2294675634.7699995</v>
      </c>
      <c r="F10" s="17">
        <f t="shared" si="0"/>
        <v>21.80909991690461</v>
      </c>
      <c r="G10" s="17">
        <f t="shared" si="1"/>
        <v>104.69875957713475</v>
      </c>
    </row>
    <row r="11" spans="1:7" ht="63">
      <c r="A11" s="2" t="s">
        <v>266</v>
      </c>
      <c r="B11" s="3" t="s">
        <v>78</v>
      </c>
      <c r="C11" s="14">
        <v>2143335574.03</v>
      </c>
      <c r="D11" s="14">
        <v>10181230000</v>
      </c>
      <c r="E11" s="14">
        <v>2241599497.12</v>
      </c>
      <c r="F11" s="17">
        <f t="shared" si="0"/>
        <v>22.01698122054015</v>
      </c>
      <c r="G11" s="17">
        <f t="shared" si="1"/>
        <v>104.58462614443708</v>
      </c>
    </row>
    <row r="12" spans="1:7" ht="94.5">
      <c r="A12" s="2" t="s">
        <v>267</v>
      </c>
      <c r="B12" s="3" t="s">
        <v>79</v>
      </c>
      <c r="C12" s="14">
        <v>17414712.81</v>
      </c>
      <c r="D12" s="14">
        <v>125307000</v>
      </c>
      <c r="E12" s="14">
        <v>13529283.49</v>
      </c>
      <c r="F12" s="17">
        <f t="shared" si="0"/>
        <v>10.796909582066446</v>
      </c>
      <c r="G12" s="17">
        <f t="shared" si="1"/>
        <v>77.68881196956127</v>
      </c>
    </row>
    <row r="13" spans="1:7" ht="31.5">
      <c r="A13" s="2" t="s">
        <v>268</v>
      </c>
      <c r="B13" s="3" t="s">
        <v>239</v>
      </c>
      <c r="C13" s="14">
        <v>18018485.7</v>
      </c>
      <c r="D13" s="14">
        <v>135750000</v>
      </c>
      <c r="E13" s="14">
        <v>27988623.23</v>
      </c>
      <c r="F13" s="17">
        <f t="shared" si="0"/>
        <v>20.617770335174953</v>
      </c>
      <c r="G13" s="17">
        <f t="shared" si="1"/>
        <v>155.3328270532745</v>
      </c>
    </row>
    <row r="14" spans="1:7" ht="66" customHeight="1">
      <c r="A14" s="2" t="s">
        <v>269</v>
      </c>
      <c r="B14" s="3" t="s">
        <v>240</v>
      </c>
      <c r="C14" s="14">
        <v>12924466.27</v>
      </c>
      <c r="D14" s="14">
        <v>79356000</v>
      </c>
      <c r="E14" s="14">
        <v>11547454.21</v>
      </c>
      <c r="F14" s="17">
        <f t="shared" si="0"/>
        <v>14.551456991279805</v>
      </c>
      <c r="G14" s="17">
        <f t="shared" si="1"/>
        <v>89.34569496926702</v>
      </c>
    </row>
    <row r="15" spans="1:7" ht="47.25">
      <c r="A15" s="2" t="s">
        <v>510</v>
      </c>
      <c r="B15" s="3" t="s">
        <v>511</v>
      </c>
      <c r="C15" s="14">
        <v>0</v>
      </c>
      <c r="D15" s="14">
        <v>0</v>
      </c>
      <c r="E15" s="14">
        <v>10776.72</v>
      </c>
      <c r="F15" s="17"/>
      <c r="G15" s="17"/>
    </row>
    <row r="16" spans="1:7" ht="31.5">
      <c r="A16" s="19" t="s">
        <v>270</v>
      </c>
      <c r="B16" s="20" t="s">
        <v>80</v>
      </c>
      <c r="C16" s="13">
        <f>C17</f>
        <v>824547610.18</v>
      </c>
      <c r="D16" s="13">
        <f>D17</f>
        <v>4348197400</v>
      </c>
      <c r="E16" s="13">
        <f>E18+E19+E20+E23+E25+E27+E29</f>
        <v>1089874552.1</v>
      </c>
      <c r="F16" s="18">
        <f t="shared" si="0"/>
        <v>25.064974099381963</v>
      </c>
      <c r="G16" s="18">
        <f t="shared" si="1"/>
        <v>132.178486559688</v>
      </c>
    </row>
    <row r="17" spans="1:7" ht="31.5">
      <c r="A17" s="2" t="s">
        <v>513</v>
      </c>
      <c r="B17" s="15" t="s">
        <v>512</v>
      </c>
      <c r="C17" s="14">
        <f>C18+C19+C20+C23+C25+C27+C29</f>
        <v>824547610.18</v>
      </c>
      <c r="D17" s="14">
        <f>D18+D19+D20+D23+D25+D27+D29</f>
        <v>4348197400</v>
      </c>
      <c r="E17" s="14">
        <f>E18+E19+E20+E23+E25+E27+E29</f>
        <v>1089874552.1</v>
      </c>
      <c r="F17" s="17">
        <f t="shared" si="0"/>
        <v>25.064974099381963</v>
      </c>
      <c r="G17" s="17">
        <f t="shared" si="1"/>
        <v>132.178486559688</v>
      </c>
    </row>
    <row r="18" spans="1:7" ht="15.75">
      <c r="A18" s="2" t="s">
        <v>271</v>
      </c>
      <c r="B18" s="3" t="s">
        <v>81</v>
      </c>
      <c r="C18" s="14">
        <v>117647811.98</v>
      </c>
      <c r="D18" s="14">
        <v>570411000</v>
      </c>
      <c r="E18" s="14">
        <v>117108652.5</v>
      </c>
      <c r="F18" s="17">
        <f t="shared" si="0"/>
        <v>20.530574007163256</v>
      </c>
      <c r="G18" s="17">
        <f t="shared" si="1"/>
        <v>99.54171737584745</v>
      </c>
    </row>
    <row r="19" spans="1:7" ht="31.5">
      <c r="A19" s="2" t="s">
        <v>272</v>
      </c>
      <c r="B19" s="3" t="s">
        <v>82</v>
      </c>
      <c r="C19" s="14">
        <v>20305530</v>
      </c>
      <c r="D19" s="14">
        <v>114996000</v>
      </c>
      <c r="E19" s="14">
        <v>26922950.45</v>
      </c>
      <c r="F19" s="17">
        <f t="shared" si="0"/>
        <v>23.4120755939337</v>
      </c>
      <c r="G19" s="17">
        <f t="shared" si="1"/>
        <v>132.5892525336694</v>
      </c>
    </row>
    <row r="20" spans="1:7" ht="110.25">
      <c r="A20" s="2" t="s">
        <v>273</v>
      </c>
      <c r="B20" s="3" t="s">
        <v>83</v>
      </c>
      <c r="C20" s="14">
        <f>SUM(C21:C22)</f>
        <v>74087676.87</v>
      </c>
      <c r="D20" s="14">
        <f>SUM(D21:D22)</f>
        <v>783954400</v>
      </c>
      <c r="E20" s="14">
        <v>168532335.86</v>
      </c>
      <c r="F20" s="17">
        <f t="shared" si="0"/>
        <v>21.497721788410143</v>
      </c>
      <c r="G20" s="17">
        <f t="shared" si="1"/>
        <v>227.47688006970438</v>
      </c>
    </row>
    <row r="21" spans="1:7" ht="126">
      <c r="A21" s="2" t="s">
        <v>274</v>
      </c>
      <c r="B21" s="3" t="s">
        <v>84</v>
      </c>
      <c r="C21" s="14">
        <v>74087676.87</v>
      </c>
      <c r="D21" s="14">
        <v>467757400</v>
      </c>
      <c r="E21" s="14">
        <v>95763179.23</v>
      </c>
      <c r="F21" s="17">
        <f t="shared" si="0"/>
        <v>20.472830409524253</v>
      </c>
      <c r="G21" s="17">
        <f t="shared" si="1"/>
        <v>129.25655557810717</v>
      </c>
    </row>
    <row r="22" spans="1:7" ht="156" customHeight="1">
      <c r="A22" s="2" t="s">
        <v>275</v>
      </c>
      <c r="B22" s="3" t="s">
        <v>85</v>
      </c>
      <c r="C22" s="14">
        <v>0</v>
      </c>
      <c r="D22" s="14">
        <v>316197000</v>
      </c>
      <c r="E22" s="14">
        <v>72769156.63</v>
      </c>
      <c r="F22" s="17">
        <f t="shared" si="0"/>
        <v>23.01386687096968</v>
      </c>
      <c r="G22" s="17"/>
    </row>
    <row r="23" spans="1:7" ht="63">
      <c r="A23" s="2" t="s">
        <v>276</v>
      </c>
      <c r="B23" s="3" t="s">
        <v>86</v>
      </c>
      <c r="C23" s="14">
        <f>SUM(C24:C24)</f>
        <v>252342755.25</v>
      </c>
      <c r="D23" s="14">
        <f>SUM(D24:D24)</f>
        <v>1043942000</v>
      </c>
      <c r="E23" s="14">
        <f>SUM(E24:E24)</f>
        <v>341467001.43</v>
      </c>
      <c r="F23" s="17">
        <f t="shared" si="0"/>
        <v>32.70938437480243</v>
      </c>
      <c r="G23" s="17">
        <f t="shared" si="1"/>
        <v>135.31872594943462</v>
      </c>
    </row>
    <row r="24" spans="1:7" ht="94.5">
      <c r="A24" s="2" t="s">
        <v>277</v>
      </c>
      <c r="B24" s="3" t="s">
        <v>87</v>
      </c>
      <c r="C24" s="14">
        <v>252342755.25</v>
      </c>
      <c r="D24" s="14">
        <v>1043942000</v>
      </c>
      <c r="E24" s="14">
        <v>341467001.43</v>
      </c>
      <c r="F24" s="17">
        <f t="shared" si="0"/>
        <v>32.70938437480243</v>
      </c>
      <c r="G24" s="17">
        <f t="shared" si="1"/>
        <v>135.31872594943462</v>
      </c>
    </row>
    <row r="25" spans="1:7" ht="66.75" customHeight="1">
      <c r="A25" s="2" t="s">
        <v>278</v>
      </c>
      <c r="B25" s="3" t="s">
        <v>88</v>
      </c>
      <c r="C25" s="14">
        <f>SUM(C26:C26)</f>
        <v>1701069.46</v>
      </c>
      <c r="D25" s="14">
        <f>SUM(D26:D26)</f>
        <v>7314000</v>
      </c>
      <c r="E25" s="14">
        <f>SUM(E26:E26)</f>
        <v>2385834.04</v>
      </c>
      <c r="F25" s="17">
        <f t="shared" si="0"/>
        <v>32.62009898824173</v>
      </c>
      <c r="G25" s="17">
        <f t="shared" si="1"/>
        <v>140.25494526249386</v>
      </c>
    </row>
    <row r="26" spans="1:7" ht="97.5" customHeight="1">
      <c r="A26" s="2" t="s">
        <v>279</v>
      </c>
      <c r="B26" s="3" t="s">
        <v>89</v>
      </c>
      <c r="C26" s="14">
        <v>1701069.46</v>
      </c>
      <c r="D26" s="14">
        <v>7314000</v>
      </c>
      <c r="E26" s="14">
        <v>2385834.04</v>
      </c>
      <c r="F26" s="17">
        <f t="shared" si="0"/>
        <v>32.62009898824173</v>
      </c>
      <c r="G26" s="17">
        <f t="shared" si="1"/>
        <v>140.25494526249386</v>
      </c>
    </row>
    <row r="27" spans="1:7" ht="63">
      <c r="A27" s="2" t="s">
        <v>280</v>
      </c>
      <c r="B27" s="3" t="s">
        <v>90</v>
      </c>
      <c r="C27" s="14">
        <f>C28</f>
        <v>411044367.32</v>
      </c>
      <c r="D27" s="14">
        <f>D28</f>
        <v>2021704000</v>
      </c>
      <c r="E27" s="14">
        <f>SUM(E28:E28)</f>
        <v>500661082.4</v>
      </c>
      <c r="F27" s="17">
        <f t="shared" si="0"/>
        <v>24.764311808256796</v>
      </c>
      <c r="G27" s="17">
        <f t="shared" si="1"/>
        <v>121.80220000685058</v>
      </c>
    </row>
    <row r="28" spans="1:7" ht="94.5">
      <c r="A28" s="2" t="s">
        <v>281</v>
      </c>
      <c r="B28" s="3" t="s">
        <v>91</v>
      </c>
      <c r="C28" s="14">
        <v>411044367.32</v>
      </c>
      <c r="D28" s="14">
        <v>2021704000</v>
      </c>
      <c r="E28" s="14">
        <v>500661082.4</v>
      </c>
      <c r="F28" s="17">
        <f t="shared" si="0"/>
        <v>24.764311808256796</v>
      </c>
      <c r="G28" s="17">
        <f t="shared" si="1"/>
        <v>121.80220000685058</v>
      </c>
    </row>
    <row r="29" spans="1:7" ht="63">
      <c r="A29" s="2" t="s">
        <v>282</v>
      </c>
      <c r="B29" s="3" t="s">
        <v>92</v>
      </c>
      <c r="C29" s="14">
        <f>SUM(C30:C30)</f>
        <v>-52581600.7</v>
      </c>
      <c r="D29" s="14">
        <f>SUM(D30:D30)</f>
        <v>-194124000</v>
      </c>
      <c r="E29" s="14">
        <f>SUM(E30:E30)</f>
        <v>-67203304.58</v>
      </c>
      <c r="F29" s="17">
        <f t="shared" si="0"/>
        <v>34.618751200263745</v>
      </c>
      <c r="G29" s="17">
        <f t="shared" si="1"/>
        <v>127.80764314008417</v>
      </c>
    </row>
    <row r="30" spans="1:7" ht="94.5">
      <c r="A30" s="2" t="s">
        <v>283</v>
      </c>
      <c r="B30" s="3" t="s">
        <v>93</v>
      </c>
      <c r="C30" s="14">
        <v>-52581600.7</v>
      </c>
      <c r="D30" s="14">
        <v>-194124000</v>
      </c>
      <c r="E30" s="14">
        <v>-67203304.58</v>
      </c>
      <c r="F30" s="17">
        <f t="shared" si="0"/>
        <v>34.618751200263745</v>
      </c>
      <c r="G30" s="17">
        <f t="shared" si="1"/>
        <v>127.80764314008417</v>
      </c>
    </row>
    <row r="31" spans="1:7" ht="15.75">
      <c r="A31" s="19" t="s">
        <v>284</v>
      </c>
      <c r="B31" s="20" t="s">
        <v>94</v>
      </c>
      <c r="C31" s="13">
        <f>C32+C40</f>
        <v>354555997</v>
      </c>
      <c r="D31" s="13">
        <f>D32+D40</f>
        <v>2143083000</v>
      </c>
      <c r="E31" s="13">
        <f>E32+E40</f>
        <v>430364752.2</v>
      </c>
      <c r="F31" s="18">
        <f t="shared" si="0"/>
        <v>20.08157183832824</v>
      </c>
      <c r="G31" s="18">
        <f t="shared" si="1"/>
        <v>121.38132081855606</v>
      </c>
    </row>
    <row r="32" spans="1:7" ht="18" customHeight="1">
      <c r="A32" s="2" t="s">
        <v>285</v>
      </c>
      <c r="B32" s="8" t="s">
        <v>95</v>
      </c>
      <c r="C32" s="14">
        <f>C33+C36+C39</f>
        <v>354555878.74</v>
      </c>
      <c r="D32" s="14">
        <f>D33+D36+D39</f>
        <v>2143083000</v>
      </c>
      <c r="E32" s="14">
        <f>E33+E36+E39</f>
        <v>430347578.90999997</v>
      </c>
      <c r="F32" s="17">
        <f t="shared" si="0"/>
        <v>20.080770502589026</v>
      </c>
      <c r="G32" s="17">
        <f t="shared" si="1"/>
        <v>121.3765176985202</v>
      </c>
    </row>
    <row r="33" spans="1:7" ht="31.5">
      <c r="A33" s="2" t="s">
        <v>286</v>
      </c>
      <c r="B33" s="8" t="s">
        <v>96</v>
      </c>
      <c r="C33" s="14">
        <f>C34+C35</f>
        <v>251557330.55</v>
      </c>
      <c r="D33" s="14">
        <f>D34</f>
        <v>1478727000</v>
      </c>
      <c r="E33" s="14">
        <f>E34+E35</f>
        <v>311458160.43</v>
      </c>
      <c r="F33" s="17">
        <f t="shared" si="0"/>
        <v>21.06258697041442</v>
      </c>
      <c r="G33" s="17">
        <f t="shared" si="1"/>
        <v>123.81199933591043</v>
      </c>
    </row>
    <row r="34" spans="1:7" ht="31.5">
      <c r="A34" s="2" t="s">
        <v>287</v>
      </c>
      <c r="B34" s="8" t="s">
        <v>96</v>
      </c>
      <c r="C34" s="14">
        <v>251548431.02</v>
      </c>
      <c r="D34" s="14">
        <v>1478727000</v>
      </c>
      <c r="E34" s="14">
        <v>311429628.73</v>
      </c>
      <c r="F34" s="17">
        <f t="shared" si="0"/>
        <v>21.060657493235738</v>
      </c>
      <c r="G34" s="17">
        <f t="shared" si="1"/>
        <v>123.80503725154979</v>
      </c>
    </row>
    <row r="35" spans="1:7" ht="33" customHeight="1">
      <c r="A35" s="2" t="s">
        <v>514</v>
      </c>
      <c r="B35" s="15" t="s">
        <v>515</v>
      </c>
      <c r="C35" s="14">
        <v>8899.53</v>
      </c>
      <c r="D35" s="14">
        <v>0</v>
      </c>
      <c r="E35" s="14">
        <v>28531.7</v>
      </c>
      <c r="F35" s="17"/>
      <c r="G35" s="17">
        <f t="shared" si="1"/>
        <v>320.597829323571</v>
      </c>
    </row>
    <row r="36" spans="1:7" ht="31.5">
      <c r="A36" s="2" t="s">
        <v>288</v>
      </c>
      <c r="B36" s="8" t="s">
        <v>97</v>
      </c>
      <c r="C36" s="14">
        <f>C37+C38</f>
        <v>102713483.83</v>
      </c>
      <c r="D36" s="14">
        <f>D37+D38</f>
        <v>664356000</v>
      </c>
      <c r="E36" s="14">
        <f>E37+E38</f>
        <v>118370859.09</v>
      </c>
      <c r="F36" s="17">
        <f t="shared" si="0"/>
        <v>17.817383916153386</v>
      </c>
      <c r="G36" s="17">
        <f t="shared" si="1"/>
        <v>115.24373887065728</v>
      </c>
    </row>
    <row r="37" spans="1:7" ht="48.75" customHeight="1">
      <c r="A37" s="2" t="s">
        <v>289</v>
      </c>
      <c r="B37" s="8" t="s">
        <v>98</v>
      </c>
      <c r="C37" s="14">
        <v>102703742.55</v>
      </c>
      <c r="D37" s="14">
        <v>664356000</v>
      </c>
      <c r="E37" s="14">
        <v>118369635.28</v>
      </c>
      <c r="F37" s="17">
        <f t="shared" si="0"/>
        <v>17.817199706181626</v>
      </c>
      <c r="G37" s="17">
        <f t="shared" si="1"/>
        <v>115.25347795614485</v>
      </c>
    </row>
    <row r="38" spans="1:7" ht="47.25">
      <c r="A38" s="2" t="s">
        <v>516</v>
      </c>
      <c r="B38" s="15" t="s">
        <v>517</v>
      </c>
      <c r="C38" s="14">
        <v>9741.28</v>
      </c>
      <c r="D38" s="14">
        <v>0</v>
      </c>
      <c r="E38" s="14">
        <v>1223.81</v>
      </c>
      <c r="F38" s="17"/>
      <c r="G38" s="17">
        <f t="shared" si="1"/>
        <v>12.563133386988156</v>
      </c>
    </row>
    <row r="39" spans="1:7" ht="31.5">
      <c r="A39" s="2" t="s">
        <v>518</v>
      </c>
      <c r="B39" s="15" t="s">
        <v>521</v>
      </c>
      <c r="C39" s="14">
        <v>285064.36</v>
      </c>
      <c r="D39" s="14">
        <v>0</v>
      </c>
      <c r="E39" s="14">
        <v>518559.39</v>
      </c>
      <c r="F39" s="17"/>
      <c r="G39" s="17">
        <f t="shared" si="1"/>
        <v>181.90958350598441</v>
      </c>
    </row>
    <row r="40" spans="1:7" ht="15.75">
      <c r="A40" s="2" t="s">
        <v>519</v>
      </c>
      <c r="B40" s="15" t="s">
        <v>522</v>
      </c>
      <c r="C40" s="14">
        <f>C41</f>
        <v>118.26</v>
      </c>
      <c r="D40" s="14">
        <f>D41</f>
        <v>0</v>
      </c>
      <c r="E40" s="14">
        <f>E41</f>
        <v>17173.29</v>
      </c>
      <c r="F40" s="17"/>
      <c r="G40" s="17">
        <f t="shared" si="1"/>
        <v>14521.63876204972</v>
      </c>
    </row>
    <row r="41" spans="1:7" ht="31.5">
      <c r="A41" s="2" t="s">
        <v>520</v>
      </c>
      <c r="B41" s="15" t="s">
        <v>523</v>
      </c>
      <c r="C41" s="14">
        <v>118.26</v>
      </c>
      <c r="D41" s="14">
        <v>0</v>
      </c>
      <c r="E41" s="14">
        <v>17173.29</v>
      </c>
      <c r="F41" s="17"/>
      <c r="G41" s="17">
        <f t="shared" si="1"/>
        <v>14521.63876204972</v>
      </c>
    </row>
    <row r="42" spans="1:7" ht="15.75">
      <c r="A42" s="19" t="s">
        <v>290</v>
      </c>
      <c r="B42" s="20" t="s">
        <v>99</v>
      </c>
      <c r="C42" s="13">
        <f>C43+C46+C49</f>
        <v>465263650.46000004</v>
      </c>
      <c r="D42" s="13">
        <f>D43+D46+D49</f>
        <v>3615713000</v>
      </c>
      <c r="E42" s="13">
        <f>E43+E46+E49</f>
        <v>519710269.86</v>
      </c>
      <c r="F42" s="18">
        <f t="shared" si="0"/>
        <v>14.373659354600324</v>
      </c>
      <c r="G42" s="18">
        <f t="shared" si="1"/>
        <v>111.70231531007619</v>
      </c>
    </row>
    <row r="43" spans="1:7" ht="15.75">
      <c r="A43" s="2" t="s">
        <v>291</v>
      </c>
      <c r="B43" s="3" t="s">
        <v>100</v>
      </c>
      <c r="C43" s="14">
        <f>SUM(C44:C45)</f>
        <v>353132539.25</v>
      </c>
      <c r="D43" s="14">
        <f>SUM(D44:D45)</f>
        <v>2606534000</v>
      </c>
      <c r="E43" s="14">
        <f>SUM(E44:E45)</f>
        <v>395475053.99</v>
      </c>
      <c r="F43" s="17">
        <f t="shared" si="0"/>
        <v>15.172449466993335</v>
      </c>
      <c r="G43" s="17">
        <f t="shared" si="1"/>
        <v>111.99054463514722</v>
      </c>
    </row>
    <row r="44" spans="1:7" ht="31.5">
      <c r="A44" s="2" t="s">
        <v>292</v>
      </c>
      <c r="B44" s="3" t="s">
        <v>101</v>
      </c>
      <c r="C44" s="14">
        <v>353132539.25</v>
      </c>
      <c r="D44" s="14">
        <v>2554403320</v>
      </c>
      <c r="E44" s="14">
        <v>395475053.99</v>
      </c>
      <c r="F44" s="17">
        <f t="shared" si="0"/>
        <v>15.482091292850338</v>
      </c>
      <c r="G44" s="17">
        <f t="shared" si="1"/>
        <v>111.99054463514722</v>
      </c>
    </row>
    <row r="45" spans="1:7" ht="31.5">
      <c r="A45" s="2" t="s">
        <v>293</v>
      </c>
      <c r="B45" s="3" t="s">
        <v>102</v>
      </c>
      <c r="C45" s="14">
        <v>0</v>
      </c>
      <c r="D45" s="14">
        <v>52130680</v>
      </c>
      <c r="E45" s="14">
        <v>0</v>
      </c>
      <c r="F45" s="17">
        <f t="shared" si="0"/>
        <v>0</v>
      </c>
      <c r="G45" s="17"/>
    </row>
    <row r="46" spans="1:7" ht="15.75">
      <c r="A46" s="2" t="s">
        <v>294</v>
      </c>
      <c r="B46" s="3" t="s">
        <v>103</v>
      </c>
      <c r="C46" s="14">
        <f>SUM(C47:C48)</f>
        <v>104732611.21000001</v>
      </c>
      <c r="D46" s="14">
        <f>SUM(D47:D48)</f>
        <v>970899000</v>
      </c>
      <c r="E46" s="14">
        <f>SUM(E47:E48)</f>
        <v>112729535.6</v>
      </c>
      <c r="F46" s="17">
        <f t="shared" si="0"/>
        <v>11.610840633268753</v>
      </c>
      <c r="G46" s="17">
        <f t="shared" si="1"/>
        <v>107.6355628849598</v>
      </c>
    </row>
    <row r="47" spans="1:7" ht="15.75">
      <c r="A47" s="2" t="s">
        <v>295</v>
      </c>
      <c r="B47" s="3" t="s">
        <v>104</v>
      </c>
      <c r="C47" s="14">
        <v>54230079.99</v>
      </c>
      <c r="D47" s="14">
        <v>178227000</v>
      </c>
      <c r="E47" s="14">
        <v>56003376.5</v>
      </c>
      <c r="F47" s="17">
        <f t="shared" si="0"/>
        <v>31.422498555213295</v>
      </c>
      <c r="G47" s="17">
        <f t="shared" si="1"/>
        <v>103.26995001727268</v>
      </c>
    </row>
    <row r="48" spans="1:7" ht="15.75">
      <c r="A48" s="2" t="s">
        <v>296</v>
      </c>
      <c r="B48" s="3" t="s">
        <v>105</v>
      </c>
      <c r="C48" s="14">
        <v>50502531.22</v>
      </c>
      <c r="D48" s="14">
        <v>792672000</v>
      </c>
      <c r="E48" s="14">
        <v>56726159.1</v>
      </c>
      <c r="F48" s="17">
        <f t="shared" si="0"/>
        <v>7.156321795143515</v>
      </c>
      <c r="G48" s="17">
        <f t="shared" si="1"/>
        <v>112.32339791621241</v>
      </c>
    </row>
    <row r="49" spans="1:7" ht="15.75">
      <c r="A49" s="2" t="s">
        <v>297</v>
      </c>
      <c r="B49" s="3" t="s">
        <v>106</v>
      </c>
      <c r="C49" s="14">
        <v>7398500</v>
      </c>
      <c r="D49" s="14">
        <v>38280000</v>
      </c>
      <c r="E49" s="14">
        <v>11505680.27</v>
      </c>
      <c r="F49" s="17">
        <f t="shared" si="0"/>
        <v>30.056636024033434</v>
      </c>
      <c r="G49" s="17">
        <f t="shared" si="1"/>
        <v>155.51368885584915</v>
      </c>
    </row>
    <row r="50" spans="1:7" ht="31.5">
      <c r="A50" s="19" t="s">
        <v>298</v>
      </c>
      <c r="B50" s="20" t="s">
        <v>107</v>
      </c>
      <c r="C50" s="13">
        <f>C51+C54</f>
        <v>3848097.34</v>
      </c>
      <c r="D50" s="13">
        <f>D51+D54</f>
        <v>17508000</v>
      </c>
      <c r="E50" s="13">
        <f>E51+E54</f>
        <v>3141663.83</v>
      </c>
      <c r="F50" s="18">
        <f t="shared" si="0"/>
        <v>17.94416169750971</v>
      </c>
      <c r="G50" s="18">
        <f t="shared" si="1"/>
        <v>81.64200518898517</v>
      </c>
    </row>
    <row r="51" spans="1:7" ht="15.75">
      <c r="A51" s="2" t="s">
        <v>299</v>
      </c>
      <c r="B51" s="3" t="s">
        <v>108</v>
      </c>
      <c r="C51" s="14">
        <f>SUM(C52:C53)</f>
        <v>3835979.32</v>
      </c>
      <c r="D51" s="14">
        <f>SUM(D52:D53)</f>
        <v>17003000</v>
      </c>
      <c r="E51" s="14">
        <f>SUM(E52:E53)</f>
        <v>3119023.83</v>
      </c>
      <c r="F51" s="17">
        <f t="shared" si="0"/>
        <v>18.343961830265247</v>
      </c>
      <c r="G51" s="17">
        <f t="shared" si="1"/>
        <v>81.30971441212046</v>
      </c>
    </row>
    <row r="52" spans="1:7" ht="15.75">
      <c r="A52" s="2" t="s">
        <v>300</v>
      </c>
      <c r="B52" s="3" t="s">
        <v>109</v>
      </c>
      <c r="C52" s="14">
        <v>2248953.44</v>
      </c>
      <c r="D52" s="14">
        <v>9439000</v>
      </c>
      <c r="E52" s="14">
        <v>1886952.63</v>
      </c>
      <c r="F52" s="17">
        <f t="shared" si="0"/>
        <v>19.99102267189321</v>
      </c>
      <c r="G52" s="17">
        <f t="shared" si="1"/>
        <v>83.903588061832</v>
      </c>
    </row>
    <row r="53" spans="1:7" ht="31.5">
      <c r="A53" s="2" t="s">
        <v>301</v>
      </c>
      <c r="B53" s="3" t="s">
        <v>110</v>
      </c>
      <c r="C53" s="14">
        <v>1587025.88</v>
      </c>
      <c r="D53" s="14">
        <v>7564000</v>
      </c>
      <c r="E53" s="14">
        <v>1232071.2</v>
      </c>
      <c r="F53" s="17">
        <f t="shared" si="0"/>
        <v>16.288619777895295</v>
      </c>
      <c r="G53" s="17">
        <f t="shared" si="1"/>
        <v>77.633970279048</v>
      </c>
    </row>
    <row r="54" spans="1:7" ht="31.5">
      <c r="A54" s="2" t="s">
        <v>302</v>
      </c>
      <c r="B54" s="3" t="s">
        <v>111</v>
      </c>
      <c r="C54" s="14">
        <f>C55</f>
        <v>12118.02</v>
      </c>
      <c r="D54" s="14">
        <f>D55</f>
        <v>505000</v>
      </c>
      <c r="E54" s="14">
        <f>E55</f>
        <v>22640</v>
      </c>
      <c r="F54" s="17">
        <f t="shared" si="0"/>
        <v>4.483168316831683</v>
      </c>
      <c r="G54" s="17">
        <f t="shared" si="1"/>
        <v>186.82920147020715</v>
      </c>
    </row>
    <row r="55" spans="1:7" ht="15.75">
      <c r="A55" s="2" t="s">
        <v>303</v>
      </c>
      <c r="B55" s="3" t="s">
        <v>112</v>
      </c>
      <c r="C55" s="14">
        <v>12118.02</v>
      </c>
      <c r="D55" s="14">
        <v>505000</v>
      </c>
      <c r="E55" s="14">
        <v>22640</v>
      </c>
      <c r="F55" s="17">
        <f t="shared" si="0"/>
        <v>4.483168316831683</v>
      </c>
      <c r="G55" s="17">
        <f t="shared" si="1"/>
        <v>186.82920147020715</v>
      </c>
    </row>
    <row r="56" spans="1:7" ht="15.75">
      <c r="A56" s="19" t="s">
        <v>304</v>
      </c>
      <c r="B56" s="20" t="s">
        <v>113</v>
      </c>
      <c r="C56" s="13">
        <f>C57+C58</f>
        <v>40060252.91</v>
      </c>
      <c r="D56" s="13">
        <f>D57+D58</f>
        <v>202381000</v>
      </c>
      <c r="E56" s="13">
        <f>E57+E58</f>
        <v>53918651.86</v>
      </c>
      <c r="F56" s="18">
        <f t="shared" si="0"/>
        <v>26.642151120905616</v>
      </c>
      <c r="G56" s="18">
        <f t="shared" si="1"/>
        <v>134.59388781477367</v>
      </c>
    </row>
    <row r="57" spans="1:7" ht="63">
      <c r="A57" s="2" t="s">
        <v>305</v>
      </c>
      <c r="B57" s="3" t="s">
        <v>114</v>
      </c>
      <c r="C57" s="14">
        <v>0</v>
      </c>
      <c r="D57" s="14">
        <v>230000</v>
      </c>
      <c r="E57" s="14">
        <v>310900</v>
      </c>
      <c r="F57" s="17">
        <f t="shared" si="0"/>
        <v>135.17391304347825</v>
      </c>
      <c r="G57" s="17"/>
    </row>
    <row r="58" spans="1:7" ht="31.5">
      <c r="A58" s="2" t="s">
        <v>306</v>
      </c>
      <c r="B58" s="3" t="s">
        <v>115</v>
      </c>
      <c r="C58" s="14">
        <f>C59+C60+C61+C63+C64+C65+C66+C69+C71+C73+C74+C76+C77+C78+C79+C68</f>
        <v>40060252.91</v>
      </c>
      <c r="D58" s="14">
        <f>D59+D60+D61+D63+D64+D65+D66+D69+D71+D73+D74+D76+D77+D78+D79+D68</f>
        <v>202151000</v>
      </c>
      <c r="E58" s="14">
        <f>E59+E60+E61+E63+E64+E65+E66+E69+E71+E73+E74+E76+E77+E78+E79+E68</f>
        <v>53607751.86</v>
      </c>
      <c r="F58" s="17">
        <f t="shared" si="0"/>
        <v>26.51866765932397</v>
      </c>
      <c r="G58" s="17">
        <f t="shared" si="1"/>
        <v>133.817806843197</v>
      </c>
    </row>
    <row r="59" spans="1:7" ht="78.75">
      <c r="A59" s="2" t="s">
        <v>307</v>
      </c>
      <c r="B59" s="3" t="s">
        <v>116</v>
      </c>
      <c r="C59" s="14">
        <v>148133.5</v>
      </c>
      <c r="D59" s="14">
        <v>554000</v>
      </c>
      <c r="E59" s="14">
        <v>78980</v>
      </c>
      <c r="F59" s="17">
        <f t="shared" si="0"/>
        <v>14.256317689530688</v>
      </c>
      <c r="G59" s="17">
        <f t="shared" si="1"/>
        <v>53.31677169580142</v>
      </c>
    </row>
    <row r="60" spans="1:7" ht="31.5">
      <c r="A60" s="2" t="s">
        <v>308</v>
      </c>
      <c r="B60" s="3" t="s">
        <v>117</v>
      </c>
      <c r="C60" s="14">
        <v>25928705.41</v>
      </c>
      <c r="D60" s="14">
        <v>119433000</v>
      </c>
      <c r="E60" s="14">
        <v>34812252.36</v>
      </c>
      <c r="F60" s="17">
        <f t="shared" si="0"/>
        <v>29.147934289517973</v>
      </c>
      <c r="G60" s="17">
        <f t="shared" si="1"/>
        <v>134.2614365411929</v>
      </c>
    </row>
    <row r="61" spans="1:7" ht="47.25">
      <c r="A61" s="2" t="s">
        <v>309</v>
      </c>
      <c r="B61" s="3" t="s">
        <v>118</v>
      </c>
      <c r="C61" s="14">
        <f>C62</f>
        <v>6706084</v>
      </c>
      <c r="D61" s="14">
        <f>D62</f>
        <v>43263000</v>
      </c>
      <c r="E61" s="14">
        <f>E62</f>
        <v>7433584</v>
      </c>
      <c r="F61" s="17">
        <f t="shared" si="0"/>
        <v>17.182312830825417</v>
      </c>
      <c r="G61" s="17">
        <f t="shared" si="1"/>
        <v>110.84835799849809</v>
      </c>
    </row>
    <row r="62" spans="1:7" ht="63">
      <c r="A62" s="2" t="s">
        <v>310</v>
      </c>
      <c r="B62" s="3" t="s">
        <v>119</v>
      </c>
      <c r="C62" s="14">
        <v>6706084</v>
      </c>
      <c r="D62" s="14">
        <v>43263000</v>
      </c>
      <c r="E62" s="14">
        <v>7433584</v>
      </c>
      <c r="F62" s="17">
        <f t="shared" si="0"/>
        <v>17.182312830825417</v>
      </c>
      <c r="G62" s="17">
        <f t="shared" si="1"/>
        <v>110.84835799849809</v>
      </c>
    </row>
    <row r="63" spans="1:7" ht="31.5">
      <c r="A63" s="2" t="s">
        <v>311</v>
      </c>
      <c r="B63" s="3" t="s">
        <v>120</v>
      </c>
      <c r="C63" s="14">
        <v>537355</v>
      </c>
      <c r="D63" s="14">
        <v>4050000</v>
      </c>
      <c r="E63" s="14">
        <v>1237210</v>
      </c>
      <c r="F63" s="17">
        <f t="shared" si="0"/>
        <v>30.548395061728396</v>
      </c>
      <c r="G63" s="17">
        <f t="shared" si="1"/>
        <v>230.24071610015727</v>
      </c>
    </row>
    <row r="64" spans="1:7" ht="63">
      <c r="A64" s="2" t="s">
        <v>312</v>
      </c>
      <c r="B64" s="3" t="s">
        <v>121</v>
      </c>
      <c r="C64" s="14">
        <v>23200</v>
      </c>
      <c r="D64" s="14">
        <v>85000</v>
      </c>
      <c r="E64" s="14">
        <v>40650</v>
      </c>
      <c r="F64" s="17">
        <f t="shared" si="0"/>
        <v>47.8235294117647</v>
      </c>
      <c r="G64" s="17">
        <f t="shared" si="1"/>
        <v>175.2155172413793</v>
      </c>
    </row>
    <row r="65" spans="1:7" ht="31.5">
      <c r="A65" s="2" t="s">
        <v>313</v>
      </c>
      <c r="B65" s="8" t="s">
        <v>122</v>
      </c>
      <c r="C65" s="14">
        <v>0</v>
      </c>
      <c r="D65" s="14">
        <v>20000</v>
      </c>
      <c r="E65" s="14">
        <v>0</v>
      </c>
      <c r="F65" s="17">
        <f t="shared" si="0"/>
        <v>0</v>
      </c>
      <c r="G65" s="17"/>
    </row>
    <row r="66" spans="1:7" ht="94.5">
      <c r="A66" s="2" t="s">
        <v>314</v>
      </c>
      <c r="B66" s="8" t="s">
        <v>123</v>
      </c>
      <c r="C66" s="14">
        <v>8000</v>
      </c>
      <c r="D66" s="14">
        <v>20000</v>
      </c>
      <c r="E66" s="14">
        <v>16000</v>
      </c>
      <c r="F66" s="17">
        <f t="shared" si="0"/>
        <v>80</v>
      </c>
      <c r="G66" s="17">
        <f t="shared" si="1"/>
        <v>200</v>
      </c>
    </row>
    <row r="67" spans="1:7" ht="63">
      <c r="A67" s="2" t="s">
        <v>315</v>
      </c>
      <c r="B67" s="3" t="s">
        <v>124</v>
      </c>
      <c r="C67" s="14">
        <f>SUM(C68:C69)</f>
        <v>6029975</v>
      </c>
      <c r="D67" s="14">
        <f>SUM(D68:D69)</f>
        <v>31867000</v>
      </c>
      <c r="E67" s="14">
        <f>SUM(E68:E69)</f>
        <v>7518375.5</v>
      </c>
      <c r="F67" s="17">
        <f t="shared" si="0"/>
        <v>23.59298176797314</v>
      </c>
      <c r="G67" s="17">
        <f t="shared" si="1"/>
        <v>124.68336104212705</v>
      </c>
    </row>
    <row r="68" spans="1:7" ht="63">
      <c r="A68" s="2" t="s">
        <v>316</v>
      </c>
      <c r="B68" s="3" t="s">
        <v>125</v>
      </c>
      <c r="C68" s="14">
        <v>2783275</v>
      </c>
      <c r="D68" s="14">
        <v>16767000</v>
      </c>
      <c r="E68" s="14">
        <v>4347475.5</v>
      </c>
      <c r="F68" s="17">
        <f aca="true" t="shared" si="2" ref="F68:F131">E68/D68*100</f>
        <v>25.92876185364108</v>
      </c>
      <c r="G68" s="17">
        <f t="shared" si="1"/>
        <v>156.19999820355517</v>
      </c>
    </row>
    <row r="69" spans="1:7" ht="141.75">
      <c r="A69" s="2" t="s">
        <v>317</v>
      </c>
      <c r="B69" s="3" t="s">
        <v>126</v>
      </c>
      <c r="C69" s="14">
        <v>3246700</v>
      </c>
      <c r="D69" s="14">
        <v>15100000</v>
      </c>
      <c r="E69" s="14">
        <v>3170900</v>
      </c>
      <c r="F69" s="17">
        <f t="shared" si="2"/>
        <v>20.99933774834437</v>
      </c>
      <c r="G69" s="17">
        <f aca="true" t="shared" si="3" ref="G69:G132">E69/C69*100</f>
        <v>97.66532171127606</v>
      </c>
    </row>
    <row r="70" spans="1:7" ht="47.25">
      <c r="A70" s="2" t="s">
        <v>318</v>
      </c>
      <c r="B70" s="3" t="s">
        <v>127</v>
      </c>
      <c r="C70" s="14">
        <f>C71</f>
        <v>115900</v>
      </c>
      <c r="D70" s="14">
        <f>D71</f>
        <v>1034000</v>
      </c>
      <c r="E70" s="14">
        <f>E71</f>
        <v>19200</v>
      </c>
      <c r="F70" s="17">
        <f t="shared" si="2"/>
        <v>1.8568665377176015</v>
      </c>
      <c r="G70" s="17">
        <f t="shared" si="3"/>
        <v>16.566005176876615</v>
      </c>
    </row>
    <row r="71" spans="1:7" ht="78.75">
      <c r="A71" s="2" t="s">
        <v>319</v>
      </c>
      <c r="B71" s="3" t="s">
        <v>128</v>
      </c>
      <c r="C71" s="14">
        <v>115900</v>
      </c>
      <c r="D71" s="14">
        <v>1034000</v>
      </c>
      <c r="E71" s="14">
        <v>19200</v>
      </c>
      <c r="F71" s="17">
        <f t="shared" si="2"/>
        <v>1.8568665377176015</v>
      </c>
      <c r="G71" s="17">
        <f t="shared" si="3"/>
        <v>16.566005176876615</v>
      </c>
    </row>
    <row r="72" spans="1:7" ht="31.5">
      <c r="A72" s="2" t="s">
        <v>320</v>
      </c>
      <c r="B72" s="3" t="s">
        <v>241</v>
      </c>
      <c r="C72" s="14">
        <f>C73</f>
        <v>66500</v>
      </c>
      <c r="D72" s="14">
        <f>D73</f>
        <v>245000</v>
      </c>
      <c r="E72" s="14">
        <f>E73</f>
        <v>7000</v>
      </c>
      <c r="F72" s="17">
        <f t="shared" si="2"/>
        <v>2.857142857142857</v>
      </c>
      <c r="G72" s="17">
        <f t="shared" si="3"/>
        <v>10.526315789473683</v>
      </c>
    </row>
    <row r="73" spans="1:7" ht="63">
      <c r="A73" s="2" t="s">
        <v>321</v>
      </c>
      <c r="B73" s="3" t="s">
        <v>129</v>
      </c>
      <c r="C73" s="14">
        <v>66500</v>
      </c>
      <c r="D73" s="14">
        <v>245000</v>
      </c>
      <c r="E73" s="14">
        <v>7000</v>
      </c>
      <c r="F73" s="17">
        <f t="shared" si="2"/>
        <v>2.857142857142857</v>
      </c>
      <c r="G73" s="17">
        <f t="shared" si="3"/>
        <v>10.526315789473683</v>
      </c>
    </row>
    <row r="74" spans="1:7" ht="47.25">
      <c r="A74" s="2" t="s">
        <v>524</v>
      </c>
      <c r="B74" s="15" t="s">
        <v>525</v>
      </c>
      <c r="C74" s="14">
        <f>C75</f>
        <v>5150</v>
      </c>
      <c r="D74" s="14">
        <f>D75</f>
        <v>100000</v>
      </c>
      <c r="E74" s="14">
        <f>E75</f>
        <v>0</v>
      </c>
      <c r="F74" s="17">
        <f t="shared" si="2"/>
        <v>0</v>
      </c>
      <c r="G74" s="17">
        <f t="shared" si="3"/>
        <v>0</v>
      </c>
    </row>
    <row r="75" spans="1:7" ht="66.75" customHeight="1">
      <c r="A75" s="2" t="s">
        <v>322</v>
      </c>
      <c r="B75" s="3" t="s">
        <v>130</v>
      </c>
      <c r="C75" s="14">
        <v>5150</v>
      </c>
      <c r="D75" s="14">
        <v>100000</v>
      </c>
      <c r="E75" s="14">
        <v>0</v>
      </c>
      <c r="F75" s="17">
        <f t="shared" si="2"/>
        <v>0</v>
      </c>
      <c r="G75" s="17">
        <f t="shared" si="3"/>
        <v>0</v>
      </c>
    </row>
    <row r="76" spans="1:7" ht="31.5">
      <c r="A76" s="2" t="s">
        <v>323</v>
      </c>
      <c r="B76" s="3" t="s">
        <v>131</v>
      </c>
      <c r="C76" s="14">
        <v>15000</v>
      </c>
      <c r="D76" s="14">
        <v>30000</v>
      </c>
      <c r="E76" s="14">
        <v>0</v>
      </c>
      <c r="F76" s="17">
        <f t="shared" si="2"/>
        <v>0</v>
      </c>
      <c r="G76" s="17">
        <f t="shared" si="3"/>
        <v>0</v>
      </c>
    </row>
    <row r="77" spans="1:7" ht="63">
      <c r="A77" s="2" t="s">
        <v>324</v>
      </c>
      <c r="B77" s="3" t="s">
        <v>132</v>
      </c>
      <c r="C77" s="14">
        <v>296250</v>
      </c>
      <c r="D77" s="14">
        <v>895000</v>
      </c>
      <c r="E77" s="14">
        <v>2249500</v>
      </c>
      <c r="F77" s="17">
        <f t="shared" si="2"/>
        <v>251.34078212290504</v>
      </c>
      <c r="G77" s="17">
        <f t="shared" si="3"/>
        <v>759.324894514768</v>
      </c>
    </row>
    <row r="78" spans="1:7" ht="66" customHeight="1">
      <c r="A78" s="2" t="s">
        <v>325</v>
      </c>
      <c r="B78" s="3" t="s">
        <v>133</v>
      </c>
      <c r="C78" s="14">
        <v>30000</v>
      </c>
      <c r="D78" s="14">
        <v>55000</v>
      </c>
      <c r="E78" s="14">
        <v>20000</v>
      </c>
      <c r="F78" s="17">
        <f t="shared" si="2"/>
        <v>36.36363636363637</v>
      </c>
      <c r="G78" s="17">
        <f t="shared" si="3"/>
        <v>66.66666666666666</v>
      </c>
    </row>
    <row r="79" spans="1:7" ht="47.25">
      <c r="A79" s="2" t="s">
        <v>326</v>
      </c>
      <c r="B79" s="8" t="s">
        <v>134</v>
      </c>
      <c r="C79" s="14">
        <v>150000</v>
      </c>
      <c r="D79" s="14">
        <v>500000</v>
      </c>
      <c r="E79" s="14">
        <v>175000</v>
      </c>
      <c r="F79" s="17">
        <f t="shared" si="2"/>
        <v>35</v>
      </c>
      <c r="G79" s="17">
        <f t="shared" si="3"/>
        <v>116.66666666666667</v>
      </c>
    </row>
    <row r="80" spans="1:7" ht="31.5">
      <c r="A80" s="19" t="s">
        <v>543</v>
      </c>
      <c r="B80" s="16" t="s">
        <v>526</v>
      </c>
      <c r="C80" s="13">
        <f>C81+C84+C90+C94+C96</f>
        <v>-8504.57</v>
      </c>
      <c r="D80" s="13">
        <f>D81+D84+D90+D94+D96</f>
        <v>0</v>
      </c>
      <c r="E80" s="13">
        <f>E81+E84+E90+E94+E96</f>
        <v>13844.669999999998</v>
      </c>
      <c r="F80" s="18"/>
      <c r="G80" s="17"/>
    </row>
    <row r="81" spans="1:7" ht="31.5">
      <c r="A81" s="2" t="s">
        <v>544</v>
      </c>
      <c r="B81" s="15" t="s">
        <v>527</v>
      </c>
      <c r="C81" s="14">
        <f>C82+C83</f>
        <v>0</v>
      </c>
      <c r="D81" s="14">
        <f>D82+D83</f>
        <v>0</v>
      </c>
      <c r="E81" s="14">
        <f>E82+E83</f>
        <v>10909.11</v>
      </c>
      <c r="F81" s="17"/>
      <c r="G81" s="17"/>
    </row>
    <row r="82" spans="1:7" ht="31.5">
      <c r="A82" s="2" t="s">
        <v>545</v>
      </c>
      <c r="B82" s="15" t="s">
        <v>528</v>
      </c>
      <c r="C82" s="14">
        <v>0</v>
      </c>
      <c r="D82" s="14">
        <v>0</v>
      </c>
      <c r="E82" s="14">
        <v>1313.41</v>
      </c>
      <c r="F82" s="17"/>
      <c r="G82" s="17"/>
    </row>
    <row r="83" spans="1:7" ht="31.5">
      <c r="A83" s="2" t="s">
        <v>546</v>
      </c>
      <c r="B83" s="15" t="s">
        <v>529</v>
      </c>
      <c r="C83" s="14">
        <v>0</v>
      </c>
      <c r="D83" s="14">
        <v>0</v>
      </c>
      <c r="E83" s="14">
        <v>9595.7</v>
      </c>
      <c r="F83" s="17"/>
      <c r="G83" s="17"/>
    </row>
    <row r="84" spans="1:7" ht="17.25" customHeight="1">
      <c r="A84" s="2" t="s">
        <v>547</v>
      </c>
      <c r="B84" s="15" t="s">
        <v>530</v>
      </c>
      <c r="C84" s="14">
        <f>C85+C88</f>
        <v>750</v>
      </c>
      <c r="D84" s="14">
        <f>D85+D88</f>
        <v>0</v>
      </c>
      <c r="E84" s="14">
        <f>E85+E88</f>
        <v>12068.580000000002</v>
      </c>
      <c r="F84" s="17"/>
      <c r="G84" s="17">
        <f t="shared" si="3"/>
        <v>1609.1440000000002</v>
      </c>
    </row>
    <row r="85" spans="1:7" ht="16.5" customHeight="1">
      <c r="A85" s="2" t="s">
        <v>802</v>
      </c>
      <c r="B85" s="15" t="s">
        <v>531</v>
      </c>
      <c r="C85" s="14">
        <f>C86+C87</f>
        <v>750</v>
      </c>
      <c r="D85" s="14">
        <f>D86+D87</f>
        <v>0</v>
      </c>
      <c r="E85" s="14">
        <f>E86+E87</f>
        <v>6382.610000000001</v>
      </c>
      <c r="F85" s="17"/>
      <c r="G85" s="17">
        <f t="shared" si="3"/>
        <v>851.0146666666667</v>
      </c>
    </row>
    <row r="86" spans="1:7" ht="15.75">
      <c r="A86" s="2" t="s">
        <v>548</v>
      </c>
      <c r="B86" s="15" t="s">
        <v>532</v>
      </c>
      <c r="C86" s="14">
        <v>0</v>
      </c>
      <c r="D86" s="14">
        <v>0</v>
      </c>
      <c r="E86" s="14">
        <v>6388.09</v>
      </c>
      <c r="F86" s="17"/>
      <c r="G86" s="17"/>
    </row>
    <row r="87" spans="1:7" ht="15.75" customHeight="1">
      <c r="A87" s="2" t="s">
        <v>549</v>
      </c>
      <c r="B87" s="15" t="s">
        <v>533</v>
      </c>
      <c r="C87" s="14">
        <v>750</v>
      </c>
      <c r="D87" s="14">
        <v>0</v>
      </c>
      <c r="E87" s="14">
        <v>-5.48</v>
      </c>
      <c r="F87" s="17"/>
      <c r="G87" s="17"/>
    </row>
    <row r="88" spans="1:7" ht="15.75">
      <c r="A88" s="2" t="s">
        <v>550</v>
      </c>
      <c r="B88" s="15" t="s">
        <v>534</v>
      </c>
      <c r="C88" s="14">
        <f>C89</f>
        <v>0</v>
      </c>
      <c r="D88" s="14">
        <f>D89</f>
        <v>0</v>
      </c>
      <c r="E88" s="14">
        <f>E89</f>
        <v>5685.97</v>
      </c>
      <c r="F88" s="17"/>
      <c r="G88" s="17"/>
    </row>
    <row r="89" spans="1:7" ht="47.25">
      <c r="A89" s="2" t="s">
        <v>551</v>
      </c>
      <c r="B89" s="15" t="s">
        <v>535</v>
      </c>
      <c r="C89" s="14">
        <v>0</v>
      </c>
      <c r="D89" s="14">
        <v>0</v>
      </c>
      <c r="E89" s="14">
        <v>5685.97</v>
      </c>
      <c r="F89" s="17"/>
      <c r="G89" s="17"/>
    </row>
    <row r="90" spans="1:7" ht="15.75">
      <c r="A90" s="2" t="s">
        <v>552</v>
      </c>
      <c r="B90" s="15" t="s">
        <v>536</v>
      </c>
      <c r="C90" s="14">
        <f>C91+C92+C93</f>
        <v>162.72</v>
      </c>
      <c r="D90" s="14">
        <f>D91+D92+D93</f>
        <v>0</v>
      </c>
      <c r="E90" s="14">
        <f>E91+E92+E93</f>
        <v>465.41999999999996</v>
      </c>
      <c r="F90" s="17"/>
      <c r="G90" s="17">
        <f t="shared" si="3"/>
        <v>286.02507374631267</v>
      </c>
    </row>
    <row r="91" spans="1:7" ht="31.5">
      <c r="A91" s="2" t="s">
        <v>553</v>
      </c>
      <c r="B91" s="15" t="s">
        <v>537</v>
      </c>
      <c r="C91" s="14">
        <v>-2.07</v>
      </c>
      <c r="D91" s="14">
        <v>0</v>
      </c>
      <c r="E91" s="14">
        <v>425.58</v>
      </c>
      <c r="F91" s="17"/>
      <c r="G91" s="17"/>
    </row>
    <row r="92" spans="1:7" ht="16.5" customHeight="1">
      <c r="A92" s="2" t="s">
        <v>554</v>
      </c>
      <c r="B92" s="15" t="s">
        <v>538</v>
      </c>
      <c r="C92" s="14">
        <v>164.79</v>
      </c>
      <c r="D92" s="14">
        <v>0</v>
      </c>
      <c r="E92" s="14">
        <v>30.19</v>
      </c>
      <c r="F92" s="17"/>
      <c r="G92" s="17">
        <f t="shared" si="3"/>
        <v>18.32028642514716</v>
      </c>
    </row>
    <row r="93" spans="1:7" ht="16.5" customHeight="1">
      <c r="A93" s="2" t="s">
        <v>561</v>
      </c>
      <c r="B93" s="15" t="s">
        <v>560</v>
      </c>
      <c r="C93" s="14">
        <v>0</v>
      </c>
      <c r="D93" s="14">
        <v>0</v>
      </c>
      <c r="E93" s="14">
        <v>9.65</v>
      </c>
      <c r="F93" s="17"/>
      <c r="G93" s="17"/>
    </row>
    <row r="94" spans="1:7" ht="31.5">
      <c r="A94" s="2" t="s">
        <v>555</v>
      </c>
      <c r="B94" s="15" t="s">
        <v>539</v>
      </c>
      <c r="C94" s="14">
        <f>C95</f>
        <v>2.63</v>
      </c>
      <c r="D94" s="14">
        <f>D95</f>
        <v>0</v>
      </c>
      <c r="E94" s="14">
        <f>E95</f>
        <v>361.35</v>
      </c>
      <c r="F94" s="17"/>
      <c r="G94" s="17">
        <f t="shared" si="3"/>
        <v>13739.543726235743</v>
      </c>
    </row>
    <row r="95" spans="1:7" ht="16.5" customHeight="1">
      <c r="A95" s="2" t="s">
        <v>556</v>
      </c>
      <c r="B95" s="15" t="s">
        <v>540</v>
      </c>
      <c r="C95" s="14">
        <v>2.63</v>
      </c>
      <c r="D95" s="14">
        <v>0</v>
      </c>
      <c r="E95" s="14">
        <v>361.35</v>
      </c>
      <c r="F95" s="17"/>
      <c r="G95" s="17">
        <f t="shared" si="3"/>
        <v>13739.543726235743</v>
      </c>
    </row>
    <row r="96" spans="1:7" ht="31.5">
      <c r="A96" s="2" t="s">
        <v>557</v>
      </c>
      <c r="B96" s="15" t="s">
        <v>541</v>
      </c>
      <c r="C96" s="14">
        <f>C97+C98</f>
        <v>-9419.92</v>
      </c>
      <c r="D96" s="14">
        <f>D97+D98</f>
        <v>0</v>
      </c>
      <c r="E96" s="14">
        <f>E97+E98</f>
        <v>-9959.79</v>
      </c>
      <c r="F96" s="17"/>
      <c r="G96" s="17">
        <f t="shared" si="3"/>
        <v>105.7311527061801</v>
      </c>
    </row>
    <row r="97" spans="1:7" ht="31.5">
      <c r="A97" s="2" t="s">
        <v>558</v>
      </c>
      <c r="B97" s="15" t="s">
        <v>541</v>
      </c>
      <c r="C97" s="14">
        <v>-7799.92</v>
      </c>
      <c r="D97" s="14">
        <v>0</v>
      </c>
      <c r="E97" s="14">
        <v>-9973.6</v>
      </c>
      <c r="F97" s="17"/>
      <c r="G97" s="17">
        <f t="shared" si="3"/>
        <v>127.86797813310906</v>
      </c>
    </row>
    <row r="98" spans="1:7" ht="34.5" customHeight="1">
      <c r="A98" s="2" t="s">
        <v>559</v>
      </c>
      <c r="B98" s="15" t="s">
        <v>542</v>
      </c>
      <c r="C98" s="14">
        <v>-1620</v>
      </c>
      <c r="D98" s="14">
        <v>0</v>
      </c>
      <c r="E98" s="14">
        <v>13.81</v>
      </c>
      <c r="F98" s="17"/>
      <c r="G98" s="17"/>
    </row>
    <row r="99" spans="1:7" ht="31.5">
      <c r="A99" s="19" t="s">
        <v>327</v>
      </c>
      <c r="B99" s="20" t="s">
        <v>135</v>
      </c>
      <c r="C99" s="13">
        <f>C100+C102+C104+C113+C116</f>
        <v>28360657.169999998</v>
      </c>
      <c r="D99" s="13">
        <f>D100+D102+D104+D113+D116</f>
        <v>164718000</v>
      </c>
      <c r="E99" s="13">
        <f>E100+E102+E104+E113+E116</f>
        <v>36977906.39</v>
      </c>
      <c r="F99" s="18">
        <f t="shared" si="2"/>
        <v>22.449220115591494</v>
      </c>
      <c r="G99" s="18">
        <f t="shared" si="3"/>
        <v>130.38451883659226</v>
      </c>
    </row>
    <row r="100" spans="1:7" ht="63">
      <c r="A100" s="2" t="s">
        <v>328</v>
      </c>
      <c r="B100" s="3" t="s">
        <v>136</v>
      </c>
      <c r="C100" s="14">
        <f>C101</f>
        <v>-175777.75</v>
      </c>
      <c r="D100" s="14">
        <f>D101</f>
        <v>35634000</v>
      </c>
      <c r="E100" s="14">
        <f>E101</f>
        <v>-65193.53</v>
      </c>
      <c r="F100" s="17"/>
      <c r="G100" s="17">
        <f t="shared" si="3"/>
        <v>37.08861331994521</v>
      </c>
    </row>
    <row r="101" spans="1:7" ht="47.25">
      <c r="A101" s="2" t="s">
        <v>329</v>
      </c>
      <c r="B101" s="3" t="s">
        <v>137</v>
      </c>
      <c r="C101" s="14">
        <v>-175777.75</v>
      </c>
      <c r="D101" s="14">
        <v>35634000</v>
      </c>
      <c r="E101" s="14">
        <v>-65193.53</v>
      </c>
      <c r="F101" s="17"/>
      <c r="G101" s="17">
        <f t="shared" si="3"/>
        <v>37.08861331994521</v>
      </c>
    </row>
    <row r="102" spans="1:7" ht="15.75">
      <c r="A102" s="2" t="s">
        <v>330</v>
      </c>
      <c r="B102" s="3" t="s">
        <v>138</v>
      </c>
      <c r="C102" s="14">
        <f>C103</f>
        <v>0</v>
      </c>
      <c r="D102" s="14">
        <f>D103</f>
        <v>64000</v>
      </c>
      <c r="E102" s="14">
        <f>E103</f>
        <v>0</v>
      </c>
      <c r="F102" s="17">
        <f t="shared" si="2"/>
        <v>0</v>
      </c>
      <c r="G102" s="17"/>
    </row>
    <row r="103" spans="1:7" ht="31.5">
      <c r="A103" s="2" t="s">
        <v>331</v>
      </c>
      <c r="B103" s="3" t="s">
        <v>139</v>
      </c>
      <c r="C103" s="14">
        <v>0</v>
      </c>
      <c r="D103" s="14">
        <v>64000</v>
      </c>
      <c r="E103" s="14">
        <v>0</v>
      </c>
      <c r="F103" s="17">
        <f t="shared" si="2"/>
        <v>0</v>
      </c>
      <c r="G103" s="17"/>
    </row>
    <row r="104" spans="1:7" ht="66.75" customHeight="1">
      <c r="A104" s="2" t="s">
        <v>332</v>
      </c>
      <c r="B104" s="3" t="s">
        <v>140</v>
      </c>
      <c r="C104" s="14">
        <f>C105+C109+C111</f>
        <v>28016803.529999997</v>
      </c>
      <c r="D104" s="14">
        <f>D105+D109+D111</f>
        <v>124131000</v>
      </c>
      <c r="E104" s="14">
        <f>E105+E107+E109+E111</f>
        <v>37366755.760000005</v>
      </c>
      <c r="F104" s="17">
        <f t="shared" si="2"/>
        <v>30.10267842843448</v>
      </c>
      <c r="G104" s="17">
        <f t="shared" si="3"/>
        <v>133.37265873313567</v>
      </c>
    </row>
    <row r="105" spans="1:7" ht="63">
      <c r="A105" s="2" t="s">
        <v>333</v>
      </c>
      <c r="B105" s="3" t="s">
        <v>141</v>
      </c>
      <c r="C105" s="14">
        <f>C106</f>
        <v>24140260.24</v>
      </c>
      <c r="D105" s="14">
        <f>D106</f>
        <v>96000000</v>
      </c>
      <c r="E105" s="14">
        <f>E106</f>
        <v>27329523.76</v>
      </c>
      <c r="F105" s="17">
        <f t="shared" si="2"/>
        <v>28.46825391666667</v>
      </c>
      <c r="G105" s="17">
        <f t="shared" si="3"/>
        <v>113.21138831268873</v>
      </c>
    </row>
    <row r="106" spans="1:7" ht="63">
      <c r="A106" s="2" t="s">
        <v>334</v>
      </c>
      <c r="B106" s="3" t="s">
        <v>242</v>
      </c>
      <c r="C106" s="14">
        <v>24140260.24</v>
      </c>
      <c r="D106" s="14">
        <v>96000000</v>
      </c>
      <c r="E106" s="14">
        <v>27329523.76</v>
      </c>
      <c r="F106" s="17">
        <f t="shared" si="2"/>
        <v>28.46825391666667</v>
      </c>
      <c r="G106" s="17">
        <f t="shared" si="3"/>
        <v>113.21138831268873</v>
      </c>
    </row>
    <row r="107" spans="1:7" ht="78.75">
      <c r="A107" s="2" t="s">
        <v>562</v>
      </c>
      <c r="B107" s="15" t="s">
        <v>564</v>
      </c>
      <c r="C107" s="14">
        <f>C108</f>
        <v>0</v>
      </c>
      <c r="D107" s="14">
        <f>D108</f>
        <v>0</v>
      </c>
      <c r="E107" s="14">
        <f>E108</f>
        <v>4673625</v>
      </c>
      <c r="F107" s="17"/>
      <c r="G107" s="17"/>
    </row>
    <row r="108" spans="1:7" ht="94.5">
      <c r="A108" s="2" t="s">
        <v>563</v>
      </c>
      <c r="B108" s="15" t="s">
        <v>565</v>
      </c>
      <c r="C108" s="14">
        <v>0</v>
      </c>
      <c r="D108" s="14">
        <v>0</v>
      </c>
      <c r="E108" s="14">
        <v>4673625</v>
      </c>
      <c r="F108" s="17"/>
      <c r="G108" s="17"/>
    </row>
    <row r="109" spans="1:7" ht="63">
      <c r="A109" s="2" t="s">
        <v>335</v>
      </c>
      <c r="B109" s="3" t="s">
        <v>142</v>
      </c>
      <c r="C109" s="14">
        <f>C110</f>
        <v>901728.89</v>
      </c>
      <c r="D109" s="14">
        <f>D110</f>
        <v>4081000</v>
      </c>
      <c r="E109" s="14">
        <f>E110</f>
        <v>1067288.41</v>
      </c>
      <c r="F109" s="17">
        <f t="shared" si="2"/>
        <v>26.15261970105366</v>
      </c>
      <c r="G109" s="17">
        <f t="shared" si="3"/>
        <v>118.36023241974647</v>
      </c>
    </row>
    <row r="110" spans="1:7" ht="63">
      <c r="A110" s="2" t="s">
        <v>336</v>
      </c>
      <c r="B110" s="3" t="s">
        <v>143</v>
      </c>
      <c r="C110" s="14">
        <v>901728.89</v>
      </c>
      <c r="D110" s="14">
        <v>4081000</v>
      </c>
      <c r="E110" s="14">
        <v>1067288.41</v>
      </c>
      <c r="F110" s="17">
        <f t="shared" si="2"/>
        <v>26.15261970105366</v>
      </c>
      <c r="G110" s="17">
        <f t="shared" si="3"/>
        <v>118.36023241974647</v>
      </c>
    </row>
    <row r="111" spans="1:7" ht="31.5">
      <c r="A111" s="2" t="s">
        <v>337</v>
      </c>
      <c r="B111" s="3" t="s">
        <v>144</v>
      </c>
      <c r="C111" s="14">
        <f>C112</f>
        <v>2974814.4</v>
      </c>
      <c r="D111" s="14">
        <f>D112</f>
        <v>24050000</v>
      </c>
      <c r="E111" s="14">
        <f>E112</f>
        <v>4296318.59</v>
      </c>
      <c r="F111" s="17">
        <f t="shared" si="2"/>
        <v>17.86411056133056</v>
      </c>
      <c r="G111" s="17">
        <f t="shared" si="3"/>
        <v>144.4230803104893</v>
      </c>
    </row>
    <row r="112" spans="1:7" ht="33" customHeight="1">
      <c r="A112" s="2" t="s">
        <v>338</v>
      </c>
      <c r="B112" s="3" t="s">
        <v>145</v>
      </c>
      <c r="C112" s="14">
        <v>2974814.4</v>
      </c>
      <c r="D112" s="14">
        <v>24050000</v>
      </c>
      <c r="E112" s="14">
        <v>4296318.59</v>
      </c>
      <c r="F112" s="17">
        <f t="shared" si="2"/>
        <v>17.86411056133056</v>
      </c>
      <c r="G112" s="17">
        <f t="shared" si="3"/>
        <v>144.4230803104893</v>
      </c>
    </row>
    <row r="113" spans="1:7" ht="15.75">
      <c r="A113" s="2" t="s">
        <v>339</v>
      </c>
      <c r="B113" s="3" t="s">
        <v>146</v>
      </c>
      <c r="C113" s="14">
        <f aca="true" t="shared" si="4" ref="C113:E114">C114</f>
        <v>17000</v>
      </c>
      <c r="D113" s="14">
        <f t="shared" si="4"/>
        <v>4367000</v>
      </c>
      <c r="E113" s="14">
        <f t="shared" si="4"/>
        <v>0</v>
      </c>
      <c r="F113" s="17">
        <f t="shared" si="2"/>
        <v>0</v>
      </c>
      <c r="G113" s="17">
        <f t="shared" si="3"/>
        <v>0</v>
      </c>
    </row>
    <row r="114" spans="1:7" ht="35.25" customHeight="1">
      <c r="A114" s="2" t="s">
        <v>340</v>
      </c>
      <c r="B114" s="3" t="s">
        <v>147</v>
      </c>
      <c r="C114" s="14">
        <f t="shared" si="4"/>
        <v>17000</v>
      </c>
      <c r="D114" s="14">
        <f t="shared" si="4"/>
        <v>4367000</v>
      </c>
      <c r="E114" s="14">
        <f t="shared" si="4"/>
        <v>0</v>
      </c>
      <c r="F114" s="17">
        <f t="shared" si="2"/>
        <v>0</v>
      </c>
      <c r="G114" s="17">
        <f t="shared" si="3"/>
        <v>0</v>
      </c>
    </row>
    <row r="115" spans="1:7" ht="47.25">
      <c r="A115" s="2" t="s">
        <v>341</v>
      </c>
      <c r="B115" s="3" t="s">
        <v>148</v>
      </c>
      <c r="C115" s="14">
        <v>17000</v>
      </c>
      <c r="D115" s="14">
        <v>4367000</v>
      </c>
      <c r="E115" s="14">
        <v>0</v>
      </c>
      <c r="F115" s="17">
        <f t="shared" si="2"/>
        <v>0</v>
      </c>
      <c r="G115" s="17">
        <f t="shared" si="3"/>
        <v>0</v>
      </c>
    </row>
    <row r="116" spans="1:7" ht="63">
      <c r="A116" s="2" t="s">
        <v>342</v>
      </c>
      <c r="B116" s="3" t="s">
        <v>149</v>
      </c>
      <c r="C116" s="14">
        <f aca="true" t="shared" si="5" ref="C116:E117">C117</f>
        <v>502631.39</v>
      </c>
      <c r="D116" s="14">
        <f t="shared" si="5"/>
        <v>522000</v>
      </c>
      <c r="E116" s="14">
        <f t="shared" si="5"/>
        <v>-323655.84</v>
      </c>
      <c r="F116" s="17"/>
      <c r="G116" s="17"/>
    </row>
    <row r="117" spans="1:7" ht="63">
      <c r="A117" s="2" t="s">
        <v>343</v>
      </c>
      <c r="B117" s="3" t="s">
        <v>150</v>
      </c>
      <c r="C117" s="14">
        <f t="shared" si="5"/>
        <v>502631.39</v>
      </c>
      <c r="D117" s="14">
        <f t="shared" si="5"/>
        <v>522000</v>
      </c>
      <c r="E117" s="14">
        <f t="shared" si="5"/>
        <v>-323655.84</v>
      </c>
      <c r="F117" s="17"/>
      <c r="G117" s="17"/>
    </row>
    <row r="118" spans="1:7" ht="78.75">
      <c r="A118" s="2" t="s">
        <v>344</v>
      </c>
      <c r="B118" s="3" t="s">
        <v>151</v>
      </c>
      <c r="C118" s="14">
        <v>502631.39</v>
      </c>
      <c r="D118" s="14">
        <v>522000</v>
      </c>
      <c r="E118" s="14">
        <v>-323655.84</v>
      </c>
      <c r="F118" s="17"/>
      <c r="G118" s="17"/>
    </row>
    <row r="119" spans="1:7" ht="15.75">
      <c r="A119" s="19" t="s">
        <v>345</v>
      </c>
      <c r="B119" s="20" t="s">
        <v>152</v>
      </c>
      <c r="C119" s="13">
        <f>C120+C127+C133</f>
        <v>56942952.989999995</v>
      </c>
      <c r="D119" s="13">
        <f>D120+D127+D133</f>
        <v>193109000</v>
      </c>
      <c r="E119" s="13">
        <f>E120+E127+E133</f>
        <v>46725247.22999999</v>
      </c>
      <c r="F119" s="18">
        <f t="shared" si="2"/>
        <v>24.196307385984074</v>
      </c>
      <c r="G119" s="18">
        <f t="shared" si="3"/>
        <v>82.05624186403824</v>
      </c>
    </row>
    <row r="120" spans="1:7" ht="15.75">
      <c r="A120" s="2" t="s">
        <v>346</v>
      </c>
      <c r="B120" s="3" t="s">
        <v>153</v>
      </c>
      <c r="C120" s="14">
        <f>C121+C122+C123+C124+C126</f>
        <v>10451861.61</v>
      </c>
      <c r="D120" s="14">
        <f>D121+D122+D123+D126</f>
        <v>24996000</v>
      </c>
      <c r="E120" s="14">
        <f>E121+E122+E123+E126</f>
        <v>8503167.63</v>
      </c>
      <c r="F120" s="17">
        <f t="shared" si="2"/>
        <v>34.0181134181469</v>
      </c>
      <c r="G120" s="17">
        <f t="shared" si="3"/>
        <v>81.35553212706574</v>
      </c>
    </row>
    <row r="121" spans="1:7" ht="31.5">
      <c r="A121" s="2" t="s">
        <v>347</v>
      </c>
      <c r="B121" s="3" t="s">
        <v>154</v>
      </c>
      <c r="C121" s="14">
        <v>3441898.27</v>
      </c>
      <c r="D121" s="14">
        <v>8900000</v>
      </c>
      <c r="E121" s="14">
        <v>1426962.87</v>
      </c>
      <c r="F121" s="17">
        <f t="shared" si="2"/>
        <v>16.033290674157303</v>
      </c>
      <c r="G121" s="17">
        <f t="shared" si="3"/>
        <v>41.45860098299768</v>
      </c>
    </row>
    <row r="122" spans="1:7" ht="15.75">
      <c r="A122" s="2" t="s">
        <v>348</v>
      </c>
      <c r="B122" s="3" t="s">
        <v>155</v>
      </c>
      <c r="C122" s="14">
        <v>779079.04</v>
      </c>
      <c r="D122" s="14">
        <v>2473000</v>
      </c>
      <c r="E122" s="14">
        <v>957474.5</v>
      </c>
      <c r="F122" s="17">
        <f t="shared" si="2"/>
        <v>38.71712494945411</v>
      </c>
      <c r="G122" s="17">
        <f t="shared" si="3"/>
        <v>122.89824919433076</v>
      </c>
    </row>
    <row r="123" spans="1:7" ht="15.75">
      <c r="A123" s="2" t="s">
        <v>349</v>
      </c>
      <c r="B123" s="3" t="s">
        <v>220</v>
      </c>
      <c r="C123" s="14">
        <v>5363473.81</v>
      </c>
      <c r="D123" s="14">
        <f>D124+D125</f>
        <v>13623000</v>
      </c>
      <c r="E123" s="14">
        <f>E124+E125</f>
        <v>6108551.75</v>
      </c>
      <c r="F123" s="17">
        <f t="shared" si="2"/>
        <v>44.839989356235776</v>
      </c>
      <c r="G123" s="17">
        <f t="shared" si="3"/>
        <v>113.89170463759571</v>
      </c>
    </row>
    <row r="124" spans="1:7" ht="15.75">
      <c r="A124" s="2" t="s">
        <v>350</v>
      </c>
      <c r="B124" s="3" t="s">
        <v>221</v>
      </c>
      <c r="C124" s="14">
        <v>866593.54</v>
      </c>
      <c r="D124" s="14">
        <v>13623000</v>
      </c>
      <c r="E124" s="14">
        <v>5880009.65</v>
      </c>
      <c r="F124" s="17">
        <f t="shared" si="2"/>
        <v>43.16236988915804</v>
      </c>
      <c r="G124" s="17">
        <f t="shared" si="3"/>
        <v>678.5199033447676</v>
      </c>
    </row>
    <row r="125" spans="1:7" ht="15.75">
      <c r="A125" s="2" t="s">
        <v>566</v>
      </c>
      <c r="B125" s="3" t="s">
        <v>568</v>
      </c>
      <c r="C125" s="14">
        <v>0</v>
      </c>
      <c r="D125" s="14">
        <v>0</v>
      </c>
      <c r="E125" s="14">
        <v>228542.1</v>
      </c>
      <c r="F125" s="17"/>
      <c r="G125" s="17"/>
    </row>
    <row r="126" spans="1:7" ht="31.5">
      <c r="A126" s="2" t="s">
        <v>567</v>
      </c>
      <c r="B126" s="3" t="s">
        <v>569</v>
      </c>
      <c r="C126" s="14">
        <v>816.95</v>
      </c>
      <c r="D126" s="14">
        <v>0</v>
      </c>
      <c r="E126" s="14">
        <v>10178.51</v>
      </c>
      <c r="F126" s="17"/>
      <c r="G126" s="17">
        <f t="shared" si="3"/>
        <v>1245.9159067262378</v>
      </c>
    </row>
    <row r="127" spans="1:7" ht="15.75">
      <c r="A127" s="2" t="s">
        <v>351</v>
      </c>
      <c r="B127" s="3" t="s">
        <v>156</v>
      </c>
      <c r="C127" s="14">
        <f>C128+C130+C131</f>
        <v>458073.37</v>
      </c>
      <c r="D127" s="14">
        <f>D128+D130+D131</f>
        <v>10543000</v>
      </c>
      <c r="E127" s="14">
        <f>E128+E130+E131</f>
        <v>1617921.28</v>
      </c>
      <c r="F127" s="17">
        <f t="shared" si="2"/>
        <v>15.345928862752537</v>
      </c>
      <c r="G127" s="17">
        <f t="shared" si="3"/>
        <v>353.20133977663886</v>
      </c>
    </row>
    <row r="128" spans="1:7" ht="47.25">
      <c r="A128" s="2" t="s">
        <v>352</v>
      </c>
      <c r="B128" s="3" t="s">
        <v>157</v>
      </c>
      <c r="C128" s="14">
        <f>C129</f>
        <v>347204.8</v>
      </c>
      <c r="D128" s="14">
        <f>D129</f>
        <v>10000000</v>
      </c>
      <c r="E128" s="14">
        <f>E129</f>
        <v>1603232.73</v>
      </c>
      <c r="F128" s="17">
        <f t="shared" si="2"/>
        <v>16.0323273</v>
      </c>
      <c r="G128" s="17">
        <f t="shared" si="3"/>
        <v>461.7541952184993</v>
      </c>
    </row>
    <row r="129" spans="1:7" ht="47.25">
      <c r="A129" s="2" t="s">
        <v>353</v>
      </c>
      <c r="B129" s="3" t="s">
        <v>158</v>
      </c>
      <c r="C129" s="14">
        <v>347204.8</v>
      </c>
      <c r="D129" s="14">
        <v>10000000</v>
      </c>
      <c r="E129" s="14">
        <v>1603232.73</v>
      </c>
      <c r="F129" s="17">
        <f t="shared" si="2"/>
        <v>16.0323273</v>
      </c>
      <c r="G129" s="17">
        <f t="shared" si="3"/>
        <v>461.7541952184993</v>
      </c>
    </row>
    <row r="130" spans="1:7" ht="31.5">
      <c r="A130" s="2" t="s">
        <v>354</v>
      </c>
      <c r="B130" s="3" t="s">
        <v>159</v>
      </c>
      <c r="C130" s="14">
        <v>15868.57</v>
      </c>
      <c r="D130" s="14">
        <v>63000</v>
      </c>
      <c r="E130" s="14">
        <v>14688.55</v>
      </c>
      <c r="F130" s="17">
        <f t="shared" si="2"/>
        <v>23.31515873015873</v>
      </c>
      <c r="G130" s="17">
        <f t="shared" si="3"/>
        <v>92.56379119227505</v>
      </c>
    </row>
    <row r="131" spans="1:7" ht="47.25">
      <c r="A131" s="2" t="s">
        <v>355</v>
      </c>
      <c r="B131" s="3" t="s">
        <v>160</v>
      </c>
      <c r="C131" s="14">
        <f>C132</f>
        <v>95000</v>
      </c>
      <c r="D131" s="14">
        <f>D132</f>
        <v>480000</v>
      </c>
      <c r="E131" s="14">
        <f>E132</f>
        <v>0</v>
      </c>
      <c r="F131" s="17">
        <f t="shared" si="2"/>
        <v>0</v>
      </c>
      <c r="G131" s="17">
        <f t="shared" si="3"/>
        <v>0</v>
      </c>
    </row>
    <row r="132" spans="1:7" ht="47.25">
      <c r="A132" s="2" t="s">
        <v>356</v>
      </c>
      <c r="B132" s="3" t="s">
        <v>161</v>
      </c>
      <c r="C132" s="14">
        <v>95000</v>
      </c>
      <c r="D132" s="14">
        <v>480000</v>
      </c>
      <c r="E132" s="14">
        <v>0</v>
      </c>
      <c r="F132" s="17">
        <f aca="true" t="shared" si="6" ref="F132:F195">E132/D132*100</f>
        <v>0</v>
      </c>
      <c r="G132" s="17">
        <f t="shared" si="3"/>
        <v>0</v>
      </c>
    </row>
    <row r="133" spans="1:7" ht="15.75">
      <c r="A133" s="2" t="s">
        <v>357</v>
      </c>
      <c r="B133" s="3" t="s">
        <v>162</v>
      </c>
      <c r="C133" s="14">
        <f>C134</f>
        <v>46033018.01</v>
      </c>
      <c r="D133" s="14">
        <f>D134</f>
        <v>157570000</v>
      </c>
      <c r="E133" s="14">
        <f>E134</f>
        <v>36604158.31999999</v>
      </c>
      <c r="F133" s="17">
        <f t="shared" si="6"/>
        <v>23.230410814241285</v>
      </c>
      <c r="G133" s="17">
        <f aca="true" t="shared" si="7" ref="G133:G195">E133/C133*100</f>
        <v>79.5171811503827</v>
      </c>
    </row>
    <row r="134" spans="1:7" ht="15.75">
      <c r="A134" s="2" t="s">
        <v>358</v>
      </c>
      <c r="B134" s="3" t="s">
        <v>163</v>
      </c>
      <c r="C134" s="14">
        <f>SUM(C135:C137)</f>
        <v>46033018.01</v>
      </c>
      <c r="D134" s="14">
        <f>SUM(D135:D137)</f>
        <v>157570000</v>
      </c>
      <c r="E134" s="14">
        <f>SUM(E135:E137)</f>
        <v>36604158.31999999</v>
      </c>
      <c r="F134" s="17">
        <f t="shared" si="6"/>
        <v>23.230410814241285</v>
      </c>
      <c r="G134" s="17">
        <f t="shared" si="7"/>
        <v>79.5171811503827</v>
      </c>
    </row>
    <row r="135" spans="1:7" ht="47.25">
      <c r="A135" s="2" t="s">
        <v>359</v>
      </c>
      <c r="B135" s="3" t="s">
        <v>243</v>
      </c>
      <c r="C135" s="14">
        <v>2862659.4</v>
      </c>
      <c r="D135" s="14">
        <v>3300000</v>
      </c>
      <c r="E135" s="14">
        <v>46355.55</v>
      </c>
      <c r="F135" s="17">
        <f t="shared" si="6"/>
        <v>1.4047136363636363</v>
      </c>
      <c r="G135" s="17">
        <f t="shared" si="7"/>
        <v>1.6193176876019553</v>
      </c>
    </row>
    <row r="136" spans="1:7" ht="31.5">
      <c r="A136" s="2" t="s">
        <v>360</v>
      </c>
      <c r="B136" s="3" t="s">
        <v>164</v>
      </c>
      <c r="C136" s="14">
        <v>40723855.71</v>
      </c>
      <c r="D136" s="14">
        <v>142640000</v>
      </c>
      <c r="E136" s="14">
        <v>35377510.26</v>
      </c>
      <c r="F136" s="17">
        <f t="shared" si="6"/>
        <v>24.801956155356137</v>
      </c>
      <c r="G136" s="17">
        <f t="shared" si="7"/>
        <v>86.87171104801068</v>
      </c>
    </row>
    <row r="137" spans="1:7" ht="31.5">
      <c r="A137" s="2" t="s">
        <v>361</v>
      </c>
      <c r="B137" s="3" t="s">
        <v>165</v>
      </c>
      <c r="C137" s="14">
        <v>2446502.9</v>
      </c>
      <c r="D137" s="14">
        <v>11630000</v>
      </c>
      <c r="E137" s="14">
        <v>1180292.51</v>
      </c>
      <c r="F137" s="17">
        <f t="shared" si="6"/>
        <v>10.148688822012037</v>
      </c>
      <c r="G137" s="17">
        <f t="shared" si="7"/>
        <v>48.24406748097458</v>
      </c>
    </row>
    <row r="138" spans="1:7" ht="31.5">
      <c r="A138" s="19" t="s">
        <v>362</v>
      </c>
      <c r="B138" s="20" t="s">
        <v>166</v>
      </c>
      <c r="C138" s="13">
        <f>C139+C149</f>
        <v>10040128.649999999</v>
      </c>
      <c r="D138" s="13">
        <f>D139+D149</f>
        <v>41588000</v>
      </c>
      <c r="E138" s="13">
        <f>E139+E149</f>
        <v>8747767.59</v>
      </c>
      <c r="F138" s="18">
        <f t="shared" si="6"/>
        <v>21.034355078387996</v>
      </c>
      <c r="G138" s="18">
        <f t="shared" si="7"/>
        <v>87.12804282642335</v>
      </c>
    </row>
    <row r="139" spans="1:7" ht="15.75">
      <c r="A139" s="2" t="s">
        <v>363</v>
      </c>
      <c r="B139" s="3" t="s">
        <v>167</v>
      </c>
      <c r="C139" s="14">
        <f>C143+C145+C147+C140+C141+C142</f>
        <v>1012417.8700000001</v>
      </c>
      <c r="D139" s="14">
        <f>D143+D145+D147+D140+D141+D142</f>
        <v>4565000</v>
      </c>
      <c r="E139" s="14">
        <f>E143+E145+E147+E140+E141+E142</f>
        <v>1340906.28</v>
      </c>
      <c r="F139" s="17">
        <f t="shared" si="6"/>
        <v>29.373631544359256</v>
      </c>
      <c r="G139" s="17">
        <f t="shared" si="7"/>
        <v>132.4459316388795</v>
      </c>
    </row>
    <row r="140" spans="1:7" ht="47.25">
      <c r="A140" s="2" t="s">
        <v>364</v>
      </c>
      <c r="B140" s="3" t="s">
        <v>168</v>
      </c>
      <c r="C140" s="14">
        <v>1300</v>
      </c>
      <c r="D140" s="14">
        <v>5000</v>
      </c>
      <c r="E140" s="14">
        <v>3200</v>
      </c>
      <c r="F140" s="17">
        <f t="shared" si="6"/>
        <v>64</v>
      </c>
      <c r="G140" s="17">
        <f t="shared" si="7"/>
        <v>246.15384615384616</v>
      </c>
    </row>
    <row r="141" spans="1:7" ht="31.5">
      <c r="A141" s="2" t="s">
        <v>365</v>
      </c>
      <c r="B141" s="3" t="s">
        <v>169</v>
      </c>
      <c r="C141" s="14">
        <v>67316.66</v>
      </c>
      <c r="D141" s="14">
        <v>200000</v>
      </c>
      <c r="E141" s="14">
        <v>67100</v>
      </c>
      <c r="F141" s="17">
        <f t="shared" si="6"/>
        <v>33.550000000000004</v>
      </c>
      <c r="G141" s="17">
        <f t="shared" si="7"/>
        <v>99.67814802457518</v>
      </c>
    </row>
    <row r="142" spans="1:7" ht="19.5" customHeight="1">
      <c r="A142" s="2" t="s">
        <v>570</v>
      </c>
      <c r="B142" s="3" t="s">
        <v>571</v>
      </c>
      <c r="C142" s="14">
        <v>50</v>
      </c>
      <c r="D142" s="14">
        <v>0</v>
      </c>
      <c r="E142" s="14">
        <v>200</v>
      </c>
      <c r="F142" s="17"/>
      <c r="G142" s="17">
        <f t="shared" si="7"/>
        <v>400</v>
      </c>
    </row>
    <row r="143" spans="1:7" ht="31.5">
      <c r="A143" s="2" t="s">
        <v>366</v>
      </c>
      <c r="B143" s="3" t="s">
        <v>170</v>
      </c>
      <c r="C143" s="14">
        <f>C144</f>
        <v>13750</v>
      </c>
      <c r="D143" s="14">
        <f>D144</f>
        <v>63000</v>
      </c>
      <c r="E143" s="14">
        <f>E144</f>
        <v>2400</v>
      </c>
      <c r="F143" s="17">
        <f t="shared" si="6"/>
        <v>3.8095238095238098</v>
      </c>
      <c r="G143" s="17">
        <f t="shared" si="7"/>
        <v>17.454545454545457</v>
      </c>
    </row>
    <row r="144" spans="1:7" ht="66" customHeight="1">
      <c r="A144" s="2" t="s">
        <v>367</v>
      </c>
      <c r="B144" s="3" t="s">
        <v>171</v>
      </c>
      <c r="C144" s="14">
        <v>13750</v>
      </c>
      <c r="D144" s="14">
        <v>63000</v>
      </c>
      <c r="E144" s="14">
        <v>2400</v>
      </c>
      <c r="F144" s="17">
        <f t="shared" si="6"/>
        <v>3.8095238095238098</v>
      </c>
      <c r="G144" s="17">
        <f t="shared" si="7"/>
        <v>17.454545454545457</v>
      </c>
    </row>
    <row r="145" spans="1:7" ht="31.5">
      <c r="A145" s="2" t="s">
        <v>368</v>
      </c>
      <c r="B145" s="3" t="s">
        <v>172</v>
      </c>
      <c r="C145" s="14">
        <f>C146</f>
        <v>100183.54</v>
      </c>
      <c r="D145" s="14">
        <f>D146</f>
        <v>476000</v>
      </c>
      <c r="E145" s="14">
        <f>E146</f>
        <v>123450.66</v>
      </c>
      <c r="F145" s="17">
        <f t="shared" si="6"/>
        <v>25.93501260504202</v>
      </c>
      <c r="G145" s="17">
        <f t="shared" si="7"/>
        <v>123.22449376414531</v>
      </c>
    </row>
    <row r="146" spans="1:7" ht="63">
      <c r="A146" s="2" t="s">
        <v>369</v>
      </c>
      <c r="B146" s="3" t="s">
        <v>173</v>
      </c>
      <c r="C146" s="14">
        <v>100183.54</v>
      </c>
      <c r="D146" s="14">
        <v>476000</v>
      </c>
      <c r="E146" s="14">
        <v>123450.66</v>
      </c>
      <c r="F146" s="17">
        <f t="shared" si="6"/>
        <v>25.93501260504202</v>
      </c>
      <c r="G146" s="17">
        <f t="shared" si="7"/>
        <v>123.22449376414531</v>
      </c>
    </row>
    <row r="147" spans="1:7" ht="15.75">
      <c r="A147" s="2" t="s">
        <v>370</v>
      </c>
      <c r="B147" s="3" t="s">
        <v>174</v>
      </c>
      <c r="C147" s="14">
        <f>C148</f>
        <v>829817.67</v>
      </c>
      <c r="D147" s="14">
        <f>D148</f>
        <v>3821000</v>
      </c>
      <c r="E147" s="14">
        <f>E148</f>
        <v>1144555.62</v>
      </c>
      <c r="F147" s="17">
        <f t="shared" si="6"/>
        <v>29.9543475529966</v>
      </c>
      <c r="G147" s="17">
        <f t="shared" si="7"/>
        <v>137.92856688626551</v>
      </c>
    </row>
    <row r="148" spans="1:7" ht="31.5">
      <c r="A148" s="2" t="s">
        <v>371</v>
      </c>
      <c r="B148" s="3" t="s">
        <v>175</v>
      </c>
      <c r="C148" s="14">
        <v>829817.67</v>
      </c>
      <c r="D148" s="14">
        <v>3821000</v>
      </c>
      <c r="E148" s="14">
        <v>1144555.62</v>
      </c>
      <c r="F148" s="17">
        <f t="shared" si="6"/>
        <v>29.9543475529966</v>
      </c>
      <c r="G148" s="17">
        <f t="shared" si="7"/>
        <v>137.92856688626551</v>
      </c>
    </row>
    <row r="149" spans="1:7" ht="15.75">
      <c r="A149" s="2" t="s">
        <v>372</v>
      </c>
      <c r="B149" s="3" t="s">
        <v>176</v>
      </c>
      <c r="C149" s="14">
        <f>C150+C152</f>
        <v>9027710.78</v>
      </c>
      <c r="D149" s="14">
        <f>D150+D152</f>
        <v>37023000</v>
      </c>
      <c r="E149" s="14">
        <f>E150+E152</f>
        <v>7406861.31</v>
      </c>
      <c r="F149" s="17">
        <f t="shared" si="6"/>
        <v>20.00610785187586</v>
      </c>
      <c r="G149" s="17">
        <f t="shared" si="7"/>
        <v>82.04584185848276</v>
      </c>
    </row>
    <row r="150" spans="1:7" ht="31.5">
      <c r="A150" s="2" t="s">
        <v>572</v>
      </c>
      <c r="B150" s="3" t="s">
        <v>574</v>
      </c>
      <c r="C150" s="14">
        <f>C151</f>
        <v>0</v>
      </c>
      <c r="D150" s="14">
        <f>D151</f>
        <v>0</v>
      </c>
      <c r="E150" s="14">
        <f>E151</f>
        <v>70233.76</v>
      </c>
      <c r="F150" s="17"/>
      <c r="G150" s="17"/>
    </row>
    <row r="151" spans="1:7" ht="31.5">
      <c r="A151" s="2" t="s">
        <v>573</v>
      </c>
      <c r="B151" s="3" t="s">
        <v>575</v>
      </c>
      <c r="C151" s="14">
        <v>0</v>
      </c>
      <c r="D151" s="14">
        <v>0</v>
      </c>
      <c r="E151" s="14">
        <v>70233.76</v>
      </c>
      <c r="F151" s="17"/>
      <c r="G151" s="17"/>
    </row>
    <row r="152" spans="1:7" ht="15.75">
      <c r="A152" s="2" t="s">
        <v>373</v>
      </c>
      <c r="B152" s="3" t="s">
        <v>177</v>
      </c>
      <c r="C152" s="14">
        <f>C153</f>
        <v>9027710.78</v>
      </c>
      <c r="D152" s="14">
        <f>D153</f>
        <v>37023000</v>
      </c>
      <c r="E152" s="14">
        <f>E153</f>
        <v>7336627.55</v>
      </c>
      <c r="F152" s="17">
        <f t="shared" si="6"/>
        <v>19.816404802420116</v>
      </c>
      <c r="G152" s="17">
        <f t="shared" si="7"/>
        <v>81.2678621279447</v>
      </c>
    </row>
    <row r="153" spans="1:7" ht="18" customHeight="1">
      <c r="A153" s="2" t="s">
        <v>374</v>
      </c>
      <c r="B153" s="3" t="s">
        <v>178</v>
      </c>
      <c r="C153" s="14">
        <v>9027710.78</v>
      </c>
      <c r="D153" s="14">
        <v>37023000</v>
      </c>
      <c r="E153" s="14">
        <v>7336627.55</v>
      </c>
      <c r="F153" s="17">
        <f t="shared" si="6"/>
        <v>19.816404802420116</v>
      </c>
      <c r="G153" s="17">
        <f t="shared" si="7"/>
        <v>81.2678621279447</v>
      </c>
    </row>
    <row r="154" spans="1:7" ht="31.5">
      <c r="A154" s="19" t="s">
        <v>375</v>
      </c>
      <c r="B154" s="20" t="s">
        <v>179</v>
      </c>
      <c r="C154" s="13">
        <f>C155+C161</f>
        <v>4872276.52</v>
      </c>
      <c r="D154" s="13">
        <f>D155+D161</f>
        <v>6050000</v>
      </c>
      <c r="E154" s="13">
        <f>E155+E161</f>
        <v>3274588.3800000004</v>
      </c>
      <c r="F154" s="18">
        <f t="shared" si="6"/>
        <v>54.125427768595046</v>
      </c>
      <c r="G154" s="18">
        <f t="shared" si="7"/>
        <v>67.20859061587089</v>
      </c>
    </row>
    <row r="155" spans="1:7" ht="63">
      <c r="A155" s="2" t="s">
        <v>376</v>
      </c>
      <c r="B155" s="3" t="s">
        <v>180</v>
      </c>
      <c r="C155" s="14">
        <f>C156+C159</f>
        <v>3324582.64</v>
      </c>
      <c r="D155" s="14">
        <f>D156+D159</f>
        <v>50000</v>
      </c>
      <c r="E155" s="14">
        <f>E156+E159</f>
        <v>1123990.6400000001</v>
      </c>
      <c r="F155" s="17">
        <f t="shared" si="6"/>
        <v>2247.98128</v>
      </c>
      <c r="G155" s="17">
        <f t="shared" si="7"/>
        <v>33.808473475034454</v>
      </c>
    </row>
    <row r="156" spans="1:7" ht="82.5" customHeight="1">
      <c r="A156" s="2" t="s">
        <v>579</v>
      </c>
      <c r="B156" s="15" t="s">
        <v>576</v>
      </c>
      <c r="C156" s="14">
        <f>C157+C158</f>
        <v>3192998.64</v>
      </c>
      <c r="D156" s="14">
        <f>D157+D158</f>
        <v>0</v>
      </c>
      <c r="E156" s="14">
        <f>E157+E158</f>
        <v>1052542.6400000001</v>
      </c>
      <c r="F156" s="17"/>
      <c r="G156" s="17">
        <f t="shared" si="7"/>
        <v>32.96408043568725</v>
      </c>
    </row>
    <row r="157" spans="1:7" ht="78.75">
      <c r="A157" s="2" t="s">
        <v>580</v>
      </c>
      <c r="B157" s="15" t="s">
        <v>577</v>
      </c>
      <c r="C157" s="14">
        <v>44205</v>
      </c>
      <c r="D157" s="14">
        <v>0</v>
      </c>
      <c r="E157" s="14">
        <v>0.8</v>
      </c>
      <c r="F157" s="17"/>
      <c r="G157" s="17">
        <f t="shared" si="7"/>
        <v>0.0018097500282773442</v>
      </c>
    </row>
    <row r="158" spans="1:7" ht="82.5" customHeight="1">
      <c r="A158" s="2" t="s">
        <v>581</v>
      </c>
      <c r="B158" s="15" t="s">
        <v>578</v>
      </c>
      <c r="C158" s="14">
        <v>3148793.64</v>
      </c>
      <c r="D158" s="14">
        <v>0</v>
      </c>
      <c r="E158" s="14">
        <v>1052541.84</v>
      </c>
      <c r="F158" s="17"/>
      <c r="G158" s="17">
        <f t="shared" si="7"/>
        <v>33.426828186809985</v>
      </c>
    </row>
    <row r="159" spans="1:7" ht="81" customHeight="1">
      <c r="A159" s="2" t="s">
        <v>377</v>
      </c>
      <c r="B159" s="3" t="s">
        <v>181</v>
      </c>
      <c r="C159" s="14">
        <f>C160</f>
        <v>131584</v>
      </c>
      <c r="D159" s="14">
        <f>D160</f>
        <v>50000</v>
      </c>
      <c r="E159" s="14">
        <f>E160</f>
        <v>71448</v>
      </c>
      <c r="F159" s="17">
        <f t="shared" si="6"/>
        <v>142.89600000000002</v>
      </c>
      <c r="G159" s="17">
        <f t="shared" si="7"/>
        <v>54.29839494163424</v>
      </c>
    </row>
    <row r="160" spans="1:7" ht="78.75">
      <c r="A160" s="2" t="s">
        <v>378</v>
      </c>
      <c r="B160" s="3" t="s">
        <v>182</v>
      </c>
      <c r="C160" s="14">
        <v>131584</v>
      </c>
      <c r="D160" s="14">
        <v>50000</v>
      </c>
      <c r="E160" s="14">
        <v>71448</v>
      </c>
      <c r="F160" s="17">
        <f t="shared" si="6"/>
        <v>142.89600000000002</v>
      </c>
      <c r="G160" s="17">
        <f t="shared" si="7"/>
        <v>54.29839494163424</v>
      </c>
    </row>
    <row r="161" spans="1:7" ht="31.5">
      <c r="A161" s="2" t="s">
        <v>379</v>
      </c>
      <c r="B161" s="3" t="s">
        <v>183</v>
      </c>
      <c r="C161" s="14">
        <f aca="true" t="shared" si="8" ref="C161:E162">C162</f>
        <v>1547693.88</v>
      </c>
      <c r="D161" s="14">
        <f t="shared" si="8"/>
        <v>6000000</v>
      </c>
      <c r="E161" s="14">
        <f t="shared" si="8"/>
        <v>2150597.74</v>
      </c>
      <c r="F161" s="17">
        <f t="shared" si="6"/>
        <v>35.84329566666667</v>
      </c>
      <c r="G161" s="17">
        <f t="shared" si="7"/>
        <v>138.9549812008044</v>
      </c>
    </row>
    <row r="162" spans="1:7" ht="47.25">
      <c r="A162" s="2" t="s">
        <v>380</v>
      </c>
      <c r="B162" s="3" t="s">
        <v>184</v>
      </c>
      <c r="C162" s="14">
        <f t="shared" si="8"/>
        <v>1547693.88</v>
      </c>
      <c r="D162" s="14">
        <f t="shared" si="8"/>
        <v>6000000</v>
      </c>
      <c r="E162" s="14">
        <f t="shared" si="8"/>
        <v>2150597.74</v>
      </c>
      <c r="F162" s="17">
        <f t="shared" si="6"/>
        <v>35.84329566666667</v>
      </c>
      <c r="G162" s="17">
        <f t="shared" si="7"/>
        <v>138.9549812008044</v>
      </c>
    </row>
    <row r="163" spans="1:7" ht="47.25">
      <c r="A163" s="2" t="s">
        <v>381</v>
      </c>
      <c r="B163" s="3" t="s">
        <v>185</v>
      </c>
      <c r="C163" s="14">
        <v>1547693.88</v>
      </c>
      <c r="D163" s="14">
        <v>6000000</v>
      </c>
      <c r="E163" s="14">
        <v>2150597.74</v>
      </c>
      <c r="F163" s="17">
        <f t="shared" si="6"/>
        <v>35.84329566666667</v>
      </c>
      <c r="G163" s="17">
        <f t="shared" si="7"/>
        <v>138.9549812008044</v>
      </c>
    </row>
    <row r="164" spans="1:7" ht="15.75">
      <c r="A164" s="19" t="s">
        <v>382</v>
      </c>
      <c r="B164" s="20" t="s">
        <v>186</v>
      </c>
      <c r="C164" s="13">
        <f aca="true" t="shared" si="9" ref="C164:E165">C165</f>
        <v>289750</v>
      </c>
      <c r="D164" s="13">
        <f t="shared" si="9"/>
        <v>1132000</v>
      </c>
      <c r="E164" s="13">
        <f t="shared" si="9"/>
        <v>320100</v>
      </c>
      <c r="F164" s="18">
        <f t="shared" si="6"/>
        <v>28.2773851590106</v>
      </c>
      <c r="G164" s="18">
        <f t="shared" si="7"/>
        <v>110.47454702329595</v>
      </c>
    </row>
    <row r="165" spans="1:7" ht="31.5">
      <c r="A165" s="2" t="s">
        <v>383</v>
      </c>
      <c r="B165" s="3" t="s">
        <v>187</v>
      </c>
      <c r="C165" s="14">
        <f t="shared" si="9"/>
        <v>289750</v>
      </c>
      <c r="D165" s="14">
        <f t="shared" si="9"/>
        <v>1132000</v>
      </c>
      <c r="E165" s="14">
        <f t="shared" si="9"/>
        <v>320100</v>
      </c>
      <c r="F165" s="17">
        <f t="shared" si="6"/>
        <v>28.2773851590106</v>
      </c>
      <c r="G165" s="17">
        <f t="shared" si="7"/>
        <v>110.47454702329595</v>
      </c>
    </row>
    <row r="166" spans="1:7" ht="31.5">
      <c r="A166" s="2" t="s">
        <v>384</v>
      </c>
      <c r="B166" s="3" t="s">
        <v>188</v>
      </c>
      <c r="C166" s="14">
        <v>289750</v>
      </c>
      <c r="D166" s="14">
        <v>1132000</v>
      </c>
      <c r="E166" s="14">
        <v>320100</v>
      </c>
      <c r="F166" s="17">
        <f t="shared" si="6"/>
        <v>28.2773851590106</v>
      </c>
      <c r="G166" s="17">
        <f t="shared" si="7"/>
        <v>110.47454702329595</v>
      </c>
    </row>
    <row r="167" spans="1:7" ht="15.75">
      <c r="A167" s="19" t="s">
        <v>385</v>
      </c>
      <c r="B167" s="20" t="s">
        <v>189</v>
      </c>
      <c r="C167" s="13">
        <f>C168+C170+C172+C174+C176+C180+C184+C185+C186+C190+C192+C194</f>
        <v>99141064.77</v>
      </c>
      <c r="D167" s="13">
        <f>D168+D170+D172+D174+D176+D180+D184+D185+D186+D190+D192+D194</f>
        <v>440683000</v>
      </c>
      <c r="E167" s="13">
        <f>E168+E170+E172+E174+E176+E180+E184+E185+E186+E190+E192+E194</f>
        <v>97291304.38999999</v>
      </c>
      <c r="F167" s="18">
        <f t="shared" si="6"/>
        <v>22.077389958314704</v>
      </c>
      <c r="G167" s="18">
        <f t="shared" si="7"/>
        <v>98.13421372436203</v>
      </c>
    </row>
    <row r="168" spans="1:7" ht="64.5" customHeight="1">
      <c r="A168" s="2" t="s">
        <v>386</v>
      </c>
      <c r="B168" s="3" t="s">
        <v>190</v>
      </c>
      <c r="C168" s="14">
        <f>C169</f>
        <v>330000</v>
      </c>
      <c r="D168" s="14">
        <f>D169</f>
        <v>1000000</v>
      </c>
      <c r="E168" s="14">
        <f>E169</f>
        <v>25000</v>
      </c>
      <c r="F168" s="17">
        <f t="shared" si="6"/>
        <v>2.5</v>
      </c>
      <c r="G168" s="17">
        <f t="shared" si="7"/>
        <v>7.575757575757576</v>
      </c>
    </row>
    <row r="169" spans="1:7" ht="67.5" customHeight="1">
      <c r="A169" s="2" t="s">
        <v>387</v>
      </c>
      <c r="B169" s="3" t="s">
        <v>244</v>
      </c>
      <c r="C169" s="14">
        <v>330000</v>
      </c>
      <c r="D169" s="14">
        <v>1000000</v>
      </c>
      <c r="E169" s="14">
        <v>25000</v>
      </c>
      <c r="F169" s="17">
        <f t="shared" si="6"/>
        <v>2.5</v>
      </c>
      <c r="G169" s="17">
        <f t="shared" si="7"/>
        <v>7.575757575757576</v>
      </c>
    </row>
    <row r="170" spans="1:7" ht="16.5" customHeight="1">
      <c r="A170" s="2" t="s">
        <v>586</v>
      </c>
      <c r="B170" s="15" t="s">
        <v>582</v>
      </c>
      <c r="C170" s="14">
        <f>C171</f>
        <v>100</v>
      </c>
      <c r="D170" s="14">
        <f>D171</f>
        <v>0</v>
      </c>
      <c r="E170" s="14">
        <f>E171</f>
        <v>200</v>
      </c>
      <c r="F170" s="17"/>
      <c r="G170" s="17">
        <f t="shared" si="7"/>
        <v>200</v>
      </c>
    </row>
    <row r="171" spans="1:7" ht="33.75" customHeight="1">
      <c r="A171" s="2" t="s">
        <v>587</v>
      </c>
      <c r="B171" s="15" t="s">
        <v>583</v>
      </c>
      <c r="C171" s="14">
        <v>100</v>
      </c>
      <c r="D171" s="14">
        <v>0</v>
      </c>
      <c r="E171" s="14">
        <v>200</v>
      </c>
      <c r="F171" s="17"/>
      <c r="G171" s="17">
        <f t="shared" si="7"/>
        <v>200</v>
      </c>
    </row>
    <row r="172" spans="1:7" ht="31.5">
      <c r="A172" s="2" t="s">
        <v>588</v>
      </c>
      <c r="B172" s="15" t="s">
        <v>584</v>
      </c>
      <c r="C172" s="14">
        <f>C173</f>
        <v>5000</v>
      </c>
      <c r="D172" s="14">
        <f>D173</f>
        <v>0</v>
      </c>
      <c r="E172" s="14">
        <f>E173</f>
        <v>10000</v>
      </c>
      <c r="F172" s="17"/>
      <c r="G172" s="17">
        <f t="shared" si="7"/>
        <v>200</v>
      </c>
    </row>
    <row r="173" spans="1:7" ht="31.5">
      <c r="A173" s="2" t="s">
        <v>589</v>
      </c>
      <c r="B173" s="15" t="s">
        <v>585</v>
      </c>
      <c r="C173" s="14">
        <v>5000</v>
      </c>
      <c r="D173" s="14">
        <v>0</v>
      </c>
      <c r="E173" s="14">
        <v>10000</v>
      </c>
      <c r="F173" s="17"/>
      <c r="G173" s="17">
        <f t="shared" si="7"/>
        <v>200</v>
      </c>
    </row>
    <row r="174" spans="1:7" ht="31.5">
      <c r="A174" s="2" t="s">
        <v>388</v>
      </c>
      <c r="B174" s="3" t="s">
        <v>191</v>
      </c>
      <c r="C174" s="14">
        <f>C175</f>
        <v>3566910.71</v>
      </c>
      <c r="D174" s="14">
        <f>D175</f>
        <v>12000000</v>
      </c>
      <c r="E174" s="14">
        <f>E175</f>
        <v>1691169.91</v>
      </c>
      <c r="F174" s="17">
        <f t="shared" si="6"/>
        <v>14.093082583333333</v>
      </c>
      <c r="G174" s="17">
        <f t="shared" si="7"/>
        <v>47.41273464622275</v>
      </c>
    </row>
    <row r="175" spans="1:7" ht="47.25">
      <c r="A175" s="2" t="s">
        <v>389</v>
      </c>
      <c r="B175" s="3" t="s">
        <v>192</v>
      </c>
      <c r="C175" s="14">
        <v>3566910.71</v>
      </c>
      <c r="D175" s="14">
        <v>12000000</v>
      </c>
      <c r="E175" s="14">
        <v>1691169.91</v>
      </c>
      <c r="F175" s="17">
        <f t="shared" si="6"/>
        <v>14.093082583333333</v>
      </c>
      <c r="G175" s="17">
        <f t="shared" si="7"/>
        <v>47.41273464622275</v>
      </c>
    </row>
    <row r="176" spans="1:7" ht="15.75">
      <c r="A176" s="2" t="s">
        <v>593</v>
      </c>
      <c r="B176" s="15" t="s">
        <v>590</v>
      </c>
      <c r="C176" s="14">
        <f>C177</f>
        <v>12600</v>
      </c>
      <c r="D176" s="14">
        <f>D177</f>
        <v>0</v>
      </c>
      <c r="E176" s="14">
        <f>E177</f>
        <v>6000</v>
      </c>
      <c r="F176" s="17"/>
      <c r="G176" s="17">
        <f t="shared" si="7"/>
        <v>47.61904761904761</v>
      </c>
    </row>
    <row r="177" spans="1:7" ht="47.25">
      <c r="A177" s="2" t="s">
        <v>594</v>
      </c>
      <c r="B177" s="15" t="s">
        <v>591</v>
      </c>
      <c r="C177" s="14">
        <f>C178+C179</f>
        <v>12600</v>
      </c>
      <c r="D177" s="14">
        <f>D179</f>
        <v>0</v>
      </c>
      <c r="E177" s="14">
        <f>E179</f>
        <v>6000</v>
      </c>
      <c r="F177" s="17"/>
      <c r="G177" s="17">
        <f t="shared" si="7"/>
        <v>47.61904761904761</v>
      </c>
    </row>
    <row r="178" spans="1:7" ht="63">
      <c r="A178" s="2" t="s">
        <v>803</v>
      </c>
      <c r="B178" s="15" t="s">
        <v>804</v>
      </c>
      <c r="C178" s="14">
        <v>6600</v>
      </c>
      <c r="D178" s="14">
        <v>0</v>
      </c>
      <c r="E178" s="14">
        <v>0</v>
      </c>
      <c r="F178" s="17"/>
      <c r="G178" s="17">
        <f t="shared" si="7"/>
        <v>0</v>
      </c>
    </row>
    <row r="179" spans="1:7" ht="47.25">
      <c r="A179" s="2" t="s">
        <v>595</v>
      </c>
      <c r="B179" s="15" t="s">
        <v>592</v>
      </c>
      <c r="C179" s="14">
        <v>6000</v>
      </c>
      <c r="D179" s="14">
        <v>0</v>
      </c>
      <c r="E179" s="14">
        <v>6000</v>
      </c>
      <c r="F179" s="17"/>
      <c r="G179" s="17">
        <f t="shared" si="7"/>
        <v>100</v>
      </c>
    </row>
    <row r="180" spans="1:7" ht="82.5" customHeight="1">
      <c r="A180" s="2" t="s">
        <v>390</v>
      </c>
      <c r="B180" s="8" t="s">
        <v>193</v>
      </c>
      <c r="C180" s="14">
        <f>C181</f>
        <v>4000</v>
      </c>
      <c r="D180" s="14">
        <f>D181</f>
        <v>250000</v>
      </c>
      <c r="E180" s="14">
        <f>E181</f>
        <v>78371.94</v>
      </c>
      <c r="F180" s="17">
        <f t="shared" si="6"/>
        <v>31.348776</v>
      </c>
      <c r="G180" s="17">
        <f t="shared" si="7"/>
        <v>1959.2985000000003</v>
      </c>
    </row>
    <row r="181" spans="1:7" ht="15.75">
      <c r="A181" s="2" t="s">
        <v>391</v>
      </c>
      <c r="B181" s="8" t="s">
        <v>245</v>
      </c>
      <c r="C181" s="14">
        <f>C182</f>
        <v>4000</v>
      </c>
      <c r="D181" s="14">
        <f>D182</f>
        <v>250000</v>
      </c>
      <c r="E181" s="14">
        <f>E182+E183</f>
        <v>78371.94</v>
      </c>
      <c r="F181" s="17">
        <f t="shared" si="6"/>
        <v>31.348776</v>
      </c>
      <c r="G181" s="17">
        <f t="shared" si="7"/>
        <v>1959.2985000000003</v>
      </c>
    </row>
    <row r="182" spans="1:7" ht="47.25">
      <c r="A182" s="2" t="s">
        <v>392</v>
      </c>
      <c r="B182" s="8" t="s">
        <v>194</v>
      </c>
      <c r="C182" s="14">
        <v>4000</v>
      </c>
      <c r="D182" s="14">
        <v>250000</v>
      </c>
      <c r="E182" s="14">
        <v>73000</v>
      </c>
      <c r="F182" s="17">
        <f t="shared" si="6"/>
        <v>29.2</v>
      </c>
      <c r="G182" s="17">
        <f t="shared" si="7"/>
        <v>1825</v>
      </c>
    </row>
    <row r="183" spans="1:7" ht="63">
      <c r="A183" s="2" t="s">
        <v>596</v>
      </c>
      <c r="B183" s="8" t="s">
        <v>597</v>
      </c>
      <c r="C183" s="14">
        <v>0</v>
      </c>
      <c r="D183" s="14">
        <v>0</v>
      </c>
      <c r="E183" s="14">
        <v>5371.94</v>
      </c>
      <c r="F183" s="17"/>
      <c r="G183" s="17"/>
    </row>
    <row r="184" spans="1:7" ht="15.75">
      <c r="A184" s="2" t="s">
        <v>393</v>
      </c>
      <c r="B184" s="3" t="s">
        <v>195</v>
      </c>
      <c r="C184" s="14">
        <v>130200</v>
      </c>
      <c r="D184" s="14">
        <v>300000</v>
      </c>
      <c r="E184" s="14">
        <v>100800</v>
      </c>
      <c r="F184" s="17">
        <f t="shared" si="6"/>
        <v>33.6</v>
      </c>
      <c r="G184" s="17">
        <f t="shared" si="7"/>
        <v>77.41935483870968</v>
      </c>
    </row>
    <row r="185" spans="1:7" ht="31.5">
      <c r="A185" s="2" t="s">
        <v>394</v>
      </c>
      <c r="B185" s="3" t="s">
        <v>196</v>
      </c>
      <c r="C185" s="14">
        <v>157777.31</v>
      </c>
      <c r="D185" s="14">
        <v>2295000</v>
      </c>
      <c r="E185" s="14">
        <v>354471.86</v>
      </c>
      <c r="F185" s="17">
        <f t="shared" si="6"/>
        <v>15.445396949891066</v>
      </c>
      <c r="G185" s="17">
        <f t="shared" si="7"/>
        <v>224.6659294672979</v>
      </c>
    </row>
    <row r="186" spans="1:7" ht="18.75" customHeight="1">
      <c r="A186" s="2" t="s">
        <v>395</v>
      </c>
      <c r="B186" s="3" t="s">
        <v>197</v>
      </c>
      <c r="C186" s="14">
        <f>C187+C189</f>
        <v>77429199.81</v>
      </c>
      <c r="D186" s="14">
        <f>D187+D189</f>
        <v>411578000</v>
      </c>
      <c r="E186" s="14">
        <f>E188+E189</f>
        <v>92668889.31</v>
      </c>
      <c r="F186" s="17">
        <f t="shared" si="6"/>
        <v>22.515510865498158</v>
      </c>
      <c r="G186" s="17">
        <f t="shared" si="7"/>
        <v>119.68209607925174</v>
      </c>
    </row>
    <row r="187" spans="1:7" ht="33.75" customHeight="1">
      <c r="A187" s="2" t="s">
        <v>598</v>
      </c>
      <c r="B187" s="3" t="s">
        <v>599</v>
      </c>
      <c r="C187" s="14">
        <f>C188</f>
        <v>-98739.83</v>
      </c>
      <c r="D187" s="14">
        <f>D188</f>
        <v>500000</v>
      </c>
      <c r="E187" s="14">
        <f>E188</f>
        <v>227000</v>
      </c>
      <c r="F187" s="17">
        <f t="shared" si="6"/>
        <v>45.4</v>
      </c>
      <c r="G187" s="17"/>
    </row>
    <row r="188" spans="1:7" ht="47.25">
      <c r="A188" s="2" t="s">
        <v>396</v>
      </c>
      <c r="B188" s="3" t="s">
        <v>246</v>
      </c>
      <c r="C188" s="14">
        <v>-98739.83</v>
      </c>
      <c r="D188" s="14">
        <v>500000</v>
      </c>
      <c r="E188" s="14">
        <v>227000</v>
      </c>
      <c r="F188" s="17">
        <f t="shared" si="6"/>
        <v>45.4</v>
      </c>
      <c r="G188" s="17"/>
    </row>
    <row r="189" spans="1:7" ht="31.5">
      <c r="A189" s="2" t="s">
        <v>397</v>
      </c>
      <c r="B189" s="3" t="s">
        <v>198</v>
      </c>
      <c r="C189" s="14">
        <v>77527939.64</v>
      </c>
      <c r="D189" s="14">
        <v>411078000</v>
      </c>
      <c r="E189" s="14">
        <v>92441889.31</v>
      </c>
      <c r="F189" s="17">
        <f t="shared" si="6"/>
        <v>22.48767613688886</v>
      </c>
      <c r="G189" s="17">
        <f t="shared" si="7"/>
        <v>119.23687091292861</v>
      </c>
    </row>
    <row r="190" spans="1:7" ht="47.25">
      <c r="A190" s="2" t="s">
        <v>398</v>
      </c>
      <c r="B190" s="3" t="s">
        <v>199</v>
      </c>
      <c r="C190" s="14">
        <f>C191</f>
        <v>603164.16</v>
      </c>
      <c r="D190" s="14">
        <f>D191</f>
        <v>2076000</v>
      </c>
      <c r="E190" s="14">
        <f>E191</f>
        <v>512500</v>
      </c>
      <c r="F190" s="17">
        <f t="shared" si="6"/>
        <v>24.686897880539497</v>
      </c>
      <c r="G190" s="17">
        <f t="shared" si="7"/>
        <v>84.96857638225718</v>
      </c>
    </row>
    <row r="191" spans="1:7" ht="63">
      <c r="A191" s="2" t="s">
        <v>399</v>
      </c>
      <c r="B191" s="3" t="s">
        <v>200</v>
      </c>
      <c r="C191" s="14">
        <v>603164.16</v>
      </c>
      <c r="D191" s="14">
        <v>2076000</v>
      </c>
      <c r="E191" s="14">
        <v>512500</v>
      </c>
      <c r="F191" s="17">
        <f t="shared" si="6"/>
        <v>24.686897880539497</v>
      </c>
      <c r="G191" s="17">
        <f t="shared" si="7"/>
        <v>84.96857638225718</v>
      </c>
    </row>
    <row r="192" spans="1:7" ht="47.25">
      <c r="A192" s="2" t="s">
        <v>400</v>
      </c>
      <c r="B192" s="3" t="s">
        <v>201</v>
      </c>
      <c r="C192" s="14">
        <f>C193</f>
        <v>1265706.87</v>
      </c>
      <c r="D192" s="14">
        <f>D193</f>
        <v>3531000</v>
      </c>
      <c r="E192" s="14">
        <f>E193</f>
        <v>152491.55</v>
      </c>
      <c r="F192" s="17">
        <f t="shared" si="6"/>
        <v>4.318650523930898</v>
      </c>
      <c r="G192" s="17">
        <f t="shared" si="7"/>
        <v>12.047935712002571</v>
      </c>
    </row>
    <row r="193" spans="1:7" ht="63">
      <c r="A193" s="2" t="s">
        <v>401</v>
      </c>
      <c r="B193" s="3" t="s">
        <v>247</v>
      </c>
      <c r="C193" s="14">
        <v>1265706.87</v>
      </c>
      <c r="D193" s="14">
        <v>3531000</v>
      </c>
      <c r="E193" s="14">
        <v>152491.55</v>
      </c>
      <c r="F193" s="17">
        <f t="shared" si="6"/>
        <v>4.318650523930898</v>
      </c>
      <c r="G193" s="17">
        <f t="shared" si="7"/>
        <v>12.047935712002571</v>
      </c>
    </row>
    <row r="194" spans="1:7" ht="31.5">
      <c r="A194" s="2" t="s">
        <v>402</v>
      </c>
      <c r="B194" s="3" t="s">
        <v>202</v>
      </c>
      <c r="C194" s="14">
        <f>C195</f>
        <v>15636405.91</v>
      </c>
      <c r="D194" s="14">
        <f>D195</f>
        <v>7653000</v>
      </c>
      <c r="E194" s="14">
        <f>E195</f>
        <v>1691409.82</v>
      </c>
      <c r="F194" s="17">
        <f t="shared" si="6"/>
        <v>22.101265124787666</v>
      </c>
      <c r="G194" s="17">
        <f t="shared" si="7"/>
        <v>10.817126580976561</v>
      </c>
    </row>
    <row r="195" spans="1:7" ht="31.5">
      <c r="A195" s="2" t="s">
        <v>403</v>
      </c>
      <c r="B195" s="3" t="s">
        <v>203</v>
      </c>
      <c r="C195" s="14">
        <v>15636405.91</v>
      </c>
      <c r="D195" s="14">
        <v>7653000</v>
      </c>
      <c r="E195" s="14">
        <v>1691409.82</v>
      </c>
      <c r="F195" s="17">
        <f t="shared" si="6"/>
        <v>22.101265124787666</v>
      </c>
      <c r="G195" s="17">
        <f t="shared" si="7"/>
        <v>10.817126580976561</v>
      </c>
    </row>
    <row r="196" spans="1:7" ht="18" customHeight="1">
      <c r="A196" s="19" t="s">
        <v>605</v>
      </c>
      <c r="B196" s="16" t="s">
        <v>600</v>
      </c>
      <c r="C196" s="13">
        <f>C197+C199</f>
        <v>-571035.4</v>
      </c>
      <c r="D196" s="13">
        <f>D197+D199</f>
        <v>0</v>
      </c>
      <c r="E196" s="13">
        <f>E197+E199</f>
        <v>291994.82999999996</v>
      </c>
      <c r="F196" s="18"/>
      <c r="G196" s="17"/>
    </row>
    <row r="197" spans="1:7" ht="17.25" customHeight="1">
      <c r="A197" s="2" t="s">
        <v>606</v>
      </c>
      <c r="B197" s="15" t="s">
        <v>601</v>
      </c>
      <c r="C197" s="14">
        <f>C198</f>
        <v>-601445.49</v>
      </c>
      <c r="D197" s="14">
        <f>D198</f>
        <v>0</v>
      </c>
      <c r="E197" s="14">
        <f>E198</f>
        <v>260343.55</v>
      </c>
      <c r="F197" s="17"/>
      <c r="G197" s="17"/>
    </row>
    <row r="198" spans="1:7" ht="31.5">
      <c r="A198" s="2" t="s">
        <v>607</v>
      </c>
      <c r="B198" s="15" t="s">
        <v>602</v>
      </c>
      <c r="C198" s="14">
        <v>-601445.49</v>
      </c>
      <c r="D198" s="14">
        <v>0</v>
      </c>
      <c r="E198" s="14">
        <v>260343.55</v>
      </c>
      <c r="F198" s="17"/>
      <c r="G198" s="17"/>
    </row>
    <row r="199" spans="1:7" ht="17.25" customHeight="1">
      <c r="A199" s="2" t="s">
        <v>608</v>
      </c>
      <c r="B199" s="15" t="s">
        <v>603</v>
      </c>
      <c r="C199" s="14">
        <f>C200</f>
        <v>30410.09</v>
      </c>
      <c r="D199" s="14">
        <f>D200</f>
        <v>0</v>
      </c>
      <c r="E199" s="14">
        <f>E200</f>
        <v>31651.28</v>
      </c>
      <c r="F199" s="17"/>
      <c r="G199" s="17">
        <f>E199/C199*100</f>
        <v>104.0815071576572</v>
      </c>
    </row>
    <row r="200" spans="1:7" ht="18.75" customHeight="1">
      <c r="A200" s="2" t="s">
        <v>609</v>
      </c>
      <c r="B200" s="15" t="s">
        <v>604</v>
      </c>
      <c r="C200" s="14">
        <v>30410.09</v>
      </c>
      <c r="D200" s="14">
        <v>0</v>
      </c>
      <c r="E200" s="14">
        <v>31651.28</v>
      </c>
      <c r="F200" s="17"/>
      <c r="G200" s="17">
        <f>E200/C200*100</f>
        <v>104.0815071576572</v>
      </c>
    </row>
    <row r="201" spans="1:7" ht="15.75">
      <c r="A201" s="19" t="s">
        <v>404</v>
      </c>
      <c r="B201" s="20" t="s">
        <v>204</v>
      </c>
      <c r="C201" s="13">
        <f>C203+C208+C286+C329+C360+C364+C367+C377</f>
        <v>4814109884.65</v>
      </c>
      <c r="D201" s="13">
        <f>D203+D208+D286+D329+D360+D364+D367+D377</f>
        <v>34234088433.6</v>
      </c>
      <c r="E201" s="13">
        <f>E203+E208+E286+E329+E360+E364+E367+E377</f>
        <v>4641925614.61</v>
      </c>
      <c r="F201" s="18">
        <f aca="true" t="shared" si="10" ref="F201:F261">E201/D201*100</f>
        <v>13.559366780317283</v>
      </c>
      <c r="G201" s="18">
        <f>E201/C201*100</f>
        <v>96.42334150724277</v>
      </c>
    </row>
    <row r="202" spans="1:7" ht="31.5">
      <c r="A202" s="19" t="s">
        <v>405</v>
      </c>
      <c r="B202" s="20" t="s">
        <v>205</v>
      </c>
      <c r="C202" s="13">
        <f>C203+C208+C286+C329</f>
        <v>4792372049.3</v>
      </c>
      <c r="D202" s="13">
        <f>D203+D208+D286+D329</f>
        <v>34081091637.47</v>
      </c>
      <c r="E202" s="13">
        <f>E203+E208+E286+E329</f>
        <v>4579389254.44</v>
      </c>
      <c r="F202" s="18">
        <f t="shared" si="10"/>
        <v>13.43674464172753</v>
      </c>
      <c r="G202" s="18">
        <f>E202/C202*100</f>
        <v>95.55579590505478</v>
      </c>
    </row>
    <row r="203" spans="1:7" ht="15.75">
      <c r="A203" s="19" t="s">
        <v>406</v>
      </c>
      <c r="B203" s="20" t="s">
        <v>1</v>
      </c>
      <c r="C203" s="13">
        <f>C204+C206</f>
        <v>3344995200</v>
      </c>
      <c r="D203" s="13">
        <f>D204+D206</f>
        <v>13031179700</v>
      </c>
      <c r="E203" s="13">
        <f>E204+E206</f>
        <v>3257796300</v>
      </c>
      <c r="F203" s="18">
        <f t="shared" si="10"/>
        <v>25.000010551615677</v>
      </c>
      <c r="G203" s="18">
        <f>E203/C203*100</f>
        <v>97.39315320990595</v>
      </c>
    </row>
    <row r="204" spans="1:7" ht="16.5" customHeight="1">
      <c r="A204" s="2" t="s">
        <v>751</v>
      </c>
      <c r="B204" s="15" t="s">
        <v>610</v>
      </c>
      <c r="C204" s="14">
        <f>C205</f>
        <v>3201436200</v>
      </c>
      <c r="D204" s="14">
        <f>D205</f>
        <v>12165457700</v>
      </c>
      <c r="E204" s="14">
        <f>E205</f>
        <v>3041364300</v>
      </c>
      <c r="F204" s="17">
        <f t="shared" si="10"/>
        <v>24.999998972500638</v>
      </c>
      <c r="G204" s="17">
        <f>E204/C204*100</f>
        <v>94.99999718876172</v>
      </c>
    </row>
    <row r="205" spans="1:7" ht="31.5">
      <c r="A205" s="2" t="s">
        <v>407</v>
      </c>
      <c r="B205" s="3" t="s">
        <v>2</v>
      </c>
      <c r="C205" s="14">
        <v>3201436200</v>
      </c>
      <c r="D205" s="14">
        <v>12165457700</v>
      </c>
      <c r="E205" s="14">
        <v>3041364300</v>
      </c>
      <c r="F205" s="17">
        <f t="shared" si="10"/>
        <v>24.999998972500638</v>
      </c>
      <c r="G205" s="17">
        <f>E205/C205*100</f>
        <v>94.99999718876172</v>
      </c>
    </row>
    <row r="206" spans="1:7" ht="31.5">
      <c r="A206" s="2" t="s">
        <v>612</v>
      </c>
      <c r="B206" s="15" t="s">
        <v>611</v>
      </c>
      <c r="C206" s="14">
        <f>C207</f>
        <v>143559000</v>
      </c>
      <c r="D206" s="14">
        <f>D207</f>
        <v>865722000</v>
      </c>
      <c r="E206" s="14">
        <f>E207</f>
        <v>216432000</v>
      </c>
      <c r="F206" s="17">
        <f t="shared" si="10"/>
        <v>25.00017326578278</v>
      </c>
      <c r="G206" s="17">
        <f>E206/C206*100</f>
        <v>150.76170772992288</v>
      </c>
    </row>
    <row r="207" spans="1:7" ht="47.25">
      <c r="A207" s="2" t="s">
        <v>408</v>
      </c>
      <c r="B207" s="3" t="s">
        <v>3</v>
      </c>
      <c r="C207" s="14">
        <v>143559000</v>
      </c>
      <c r="D207" s="14">
        <v>865722000</v>
      </c>
      <c r="E207" s="14">
        <v>216432000</v>
      </c>
      <c r="F207" s="17">
        <f t="shared" si="10"/>
        <v>25.00017326578278</v>
      </c>
      <c r="G207" s="17">
        <f>E207/C207*100</f>
        <v>150.76170772992288</v>
      </c>
    </row>
    <row r="208" spans="1:7" ht="31.5">
      <c r="A208" s="19" t="s">
        <v>409</v>
      </c>
      <c r="B208" s="20" t="s">
        <v>206</v>
      </c>
      <c r="C208" s="13">
        <f>C209+C211+C213+C215+C217+C218+C220+C221+C222+C224+C226+C228+C230+C232+C234+C236+C238+C240+C242+C244+C246+C248+C250+C252+C253+C254+C255+C257+C259+C261+C263+C265+C267+C269+C271+C273+C274+C275+C276+C278+C280+C281+C282+C284</f>
        <v>255711503.66</v>
      </c>
      <c r="D208" s="13">
        <f>D209+D211+D213+D215+D217+D218+D220+D221+D222+D224+D226+D228+D230+D232+D234+D236+D238+D240+D242+D244+D246+D248+D250+D253+D254+D255+D257+D259+D261+D263+D265+D267+D269+D271+D273+D274+D275+D276+D278+D280+D281+D282+D284</f>
        <v>6593289709.1</v>
      </c>
      <c r="E208" s="13">
        <f>E209+E211+E213+E215+E217+E218+E220+E221+E222+E224+E226+E228+E230+E232+E234+E236+E238+E240+E242+E244+E246+E248+E250+E253+E254+E255+E257+E259+E261+E263+E265+E267+E269+E271+E273+E274+E275+E276+E278+E280+E281+E282+E284</f>
        <v>149180473.3</v>
      </c>
      <c r="F208" s="18">
        <f t="shared" si="10"/>
        <v>2.2626106220405036</v>
      </c>
      <c r="G208" s="18">
        <f>E208/C208*100</f>
        <v>58.33936728100972</v>
      </c>
    </row>
    <row r="209" spans="1:7" ht="34.5" customHeight="1">
      <c r="A209" s="2" t="s">
        <v>613</v>
      </c>
      <c r="B209" s="3" t="s">
        <v>614</v>
      </c>
      <c r="C209" s="14">
        <f>C210</f>
        <v>0</v>
      </c>
      <c r="D209" s="14">
        <f>D210</f>
        <v>3332600</v>
      </c>
      <c r="E209" s="14">
        <f>E210</f>
        <v>0</v>
      </c>
      <c r="F209" s="17">
        <f t="shared" si="10"/>
        <v>0</v>
      </c>
      <c r="G209" s="17"/>
    </row>
    <row r="210" spans="1:7" ht="47.25">
      <c r="A210" s="2" t="s">
        <v>410</v>
      </c>
      <c r="B210" s="3" t="s">
        <v>4</v>
      </c>
      <c r="C210" s="14">
        <v>0</v>
      </c>
      <c r="D210" s="14">
        <v>3332600</v>
      </c>
      <c r="E210" s="14">
        <v>0</v>
      </c>
      <c r="F210" s="17">
        <f t="shared" si="10"/>
        <v>0</v>
      </c>
      <c r="G210" s="17"/>
    </row>
    <row r="211" spans="1:7" ht="31.5">
      <c r="A211" s="2" t="s">
        <v>615</v>
      </c>
      <c r="B211" s="3" t="s">
        <v>616</v>
      </c>
      <c r="C211" s="14">
        <f>C212</f>
        <v>0</v>
      </c>
      <c r="D211" s="14">
        <f>D212</f>
        <v>152361500</v>
      </c>
      <c r="E211" s="14">
        <f>E212</f>
        <v>0</v>
      </c>
      <c r="F211" s="17">
        <f t="shared" si="10"/>
        <v>0</v>
      </c>
      <c r="G211" s="17"/>
    </row>
    <row r="212" spans="1:7" ht="47.25">
      <c r="A212" s="2" t="s">
        <v>411</v>
      </c>
      <c r="B212" s="3" t="s">
        <v>222</v>
      </c>
      <c r="C212" s="14">
        <v>0</v>
      </c>
      <c r="D212" s="14">
        <v>152361500</v>
      </c>
      <c r="E212" s="14">
        <v>0</v>
      </c>
      <c r="F212" s="17">
        <f t="shared" si="10"/>
        <v>0</v>
      </c>
      <c r="G212" s="17"/>
    </row>
    <row r="213" spans="1:7" ht="31.5">
      <c r="A213" s="2" t="s">
        <v>617</v>
      </c>
      <c r="B213" s="3" t="s">
        <v>618</v>
      </c>
      <c r="C213" s="14">
        <v>0</v>
      </c>
      <c r="D213" s="14">
        <f>D214</f>
        <v>8007300</v>
      </c>
      <c r="E213" s="14">
        <f>E214</f>
        <v>0</v>
      </c>
      <c r="F213" s="17">
        <f t="shared" si="10"/>
        <v>0</v>
      </c>
      <c r="G213" s="17"/>
    </row>
    <row r="214" spans="1:7" ht="37.5" customHeight="1">
      <c r="A214" s="2" t="s">
        <v>412</v>
      </c>
      <c r="B214" s="3" t="s">
        <v>223</v>
      </c>
      <c r="C214" s="14">
        <v>0</v>
      </c>
      <c r="D214" s="14">
        <v>8007300</v>
      </c>
      <c r="E214" s="14">
        <v>0</v>
      </c>
      <c r="F214" s="17">
        <f t="shared" si="10"/>
        <v>0</v>
      </c>
      <c r="G214" s="17"/>
    </row>
    <row r="215" spans="1:7" ht="31.5">
      <c r="A215" s="2" t="s">
        <v>619</v>
      </c>
      <c r="B215" s="3" t="s">
        <v>620</v>
      </c>
      <c r="C215" s="14">
        <v>0</v>
      </c>
      <c r="D215" s="14">
        <f>D216</f>
        <v>5103200</v>
      </c>
      <c r="E215" s="14">
        <f>E216</f>
        <v>0</v>
      </c>
      <c r="F215" s="17">
        <f t="shared" si="10"/>
        <v>0</v>
      </c>
      <c r="G215" s="17"/>
    </row>
    <row r="216" spans="1:7" ht="31.5">
      <c r="A216" s="2" t="s">
        <v>413</v>
      </c>
      <c r="B216" s="3" t="s">
        <v>5</v>
      </c>
      <c r="C216" s="14">
        <v>0</v>
      </c>
      <c r="D216" s="14">
        <v>5103200</v>
      </c>
      <c r="E216" s="14">
        <v>0</v>
      </c>
      <c r="F216" s="17">
        <f t="shared" si="10"/>
        <v>0</v>
      </c>
      <c r="G216" s="17"/>
    </row>
    <row r="217" spans="1:7" ht="47.25">
      <c r="A217" s="2" t="s">
        <v>414</v>
      </c>
      <c r="B217" s="3" t="s">
        <v>224</v>
      </c>
      <c r="C217" s="14">
        <v>0</v>
      </c>
      <c r="D217" s="14">
        <v>41500</v>
      </c>
      <c r="E217" s="14">
        <v>0</v>
      </c>
      <c r="F217" s="17">
        <f t="shared" si="10"/>
        <v>0</v>
      </c>
      <c r="G217" s="17"/>
    </row>
    <row r="218" spans="1:7" ht="47.25">
      <c r="A218" s="2" t="s">
        <v>621</v>
      </c>
      <c r="B218" s="3" t="s">
        <v>622</v>
      </c>
      <c r="C218" s="14">
        <v>0</v>
      </c>
      <c r="D218" s="14">
        <f>D219</f>
        <v>3114700</v>
      </c>
      <c r="E218" s="14">
        <f>E219</f>
        <v>587360.11</v>
      </c>
      <c r="F218" s="17">
        <f t="shared" si="10"/>
        <v>18.857678428099014</v>
      </c>
      <c r="G218" s="17"/>
    </row>
    <row r="219" spans="1:7" ht="47.25">
      <c r="A219" s="2" t="s">
        <v>415</v>
      </c>
      <c r="B219" s="3" t="s">
        <v>225</v>
      </c>
      <c r="C219" s="14">
        <v>0</v>
      </c>
      <c r="D219" s="14">
        <v>3114700</v>
      </c>
      <c r="E219" s="14">
        <v>587360.11</v>
      </c>
      <c r="F219" s="17">
        <f t="shared" si="10"/>
        <v>18.857678428099014</v>
      </c>
      <c r="G219" s="17"/>
    </row>
    <row r="220" spans="1:7" ht="50.25" customHeight="1">
      <c r="A220" s="2" t="s">
        <v>416</v>
      </c>
      <c r="B220" s="3" t="s">
        <v>6</v>
      </c>
      <c r="C220" s="14">
        <v>0</v>
      </c>
      <c r="D220" s="14">
        <v>78641000</v>
      </c>
      <c r="E220" s="14">
        <v>0</v>
      </c>
      <c r="F220" s="17">
        <f t="shared" si="10"/>
        <v>0</v>
      </c>
      <c r="G220" s="17"/>
    </row>
    <row r="221" spans="1:7" ht="47.25">
      <c r="A221" s="2" t="s">
        <v>417</v>
      </c>
      <c r="B221" s="3" t="s">
        <v>226</v>
      </c>
      <c r="C221" s="14">
        <v>38797098.06</v>
      </c>
      <c r="D221" s="14">
        <v>487761600</v>
      </c>
      <c r="E221" s="14">
        <v>95189378.85</v>
      </c>
      <c r="F221" s="17">
        <f t="shared" si="10"/>
        <v>19.51555408420835</v>
      </c>
      <c r="G221" s="17">
        <f>E221/C221*100</f>
        <v>245.35180106199928</v>
      </c>
    </row>
    <row r="222" spans="1:7" ht="63">
      <c r="A222" s="2" t="s">
        <v>623</v>
      </c>
      <c r="B222" s="3" t="s">
        <v>624</v>
      </c>
      <c r="C222" s="14">
        <f>C223</f>
        <v>326594.32</v>
      </c>
      <c r="D222" s="14">
        <f>D223</f>
        <v>4600000</v>
      </c>
      <c r="E222" s="14">
        <f>E223</f>
        <v>1150000</v>
      </c>
      <c r="F222" s="17">
        <f t="shared" si="10"/>
        <v>25</v>
      </c>
      <c r="G222" s="17">
        <f>E222/C222*100</f>
        <v>352.118799861553</v>
      </c>
    </row>
    <row r="223" spans="1:7" ht="66.75" customHeight="1">
      <c r="A223" s="2" t="s">
        <v>418</v>
      </c>
      <c r="B223" s="3" t="s">
        <v>7</v>
      </c>
      <c r="C223" s="14">
        <v>326594.32</v>
      </c>
      <c r="D223" s="14">
        <v>4600000</v>
      </c>
      <c r="E223" s="14">
        <v>1150000</v>
      </c>
      <c r="F223" s="17">
        <f t="shared" si="10"/>
        <v>25</v>
      </c>
      <c r="G223" s="17">
        <f>E223/C223*100</f>
        <v>352.118799861553</v>
      </c>
    </row>
    <row r="224" spans="1:7" ht="31.5">
      <c r="A224" s="2" t="s">
        <v>625</v>
      </c>
      <c r="B224" s="3" t="s">
        <v>626</v>
      </c>
      <c r="C224" s="14">
        <v>0</v>
      </c>
      <c r="D224" s="14">
        <f>D225</f>
        <v>21304000</v>
      </c>
      <c r="E224" s="14">
        <f>E225</f>
        <v>0</v>
      </c>
      <c r="F224" s="17">
        <f t="shared" si="10"/>
        <v>0</v>
      </c>
      <c r="G224" s="17"/>
    </row>
    <row r="225" spans="1:7" ht="47.25">
      <c r="A225" s="2" t="s">
        <v>419</v>
      </c>
      <c r="B225" s="3" t="s">
        <v>8</v>
      </c>
      <c r="C225" s="14">
        <v>0</v>
      </c>
      <c r="D225" s="14">
        <v>21304000</v>
      </c>
      <c r="E225" s="14">
        <v>0</v>
      </c>
      <c r="F225" s="17">
        <f t="shared" si="10"/>
        <v>0</v>
      </c>
      <c r="G225" s="17"/>
    </row>
    <row r="226" spans="1:7" ht="47.25">
      <c r="A226" s="2" t="s">
        <v>627</v>
      </c>
      <c r="B226" s="3" t="s">
        <v>628</v>
      </c>
      <c r="C226" s="14">
        <v>0</v>
      </c>
      <c r="D226" s="14">
        <f>D227</f>
        <v>151876000</v>
      </c>
      <c r="E226" s="14">
        <f>E227</f>
        <v>0</v>
      </c>
      <c r="F226" s="17">
        <f t="shared" si="10"/>
        <v>0</v>
      </c>
      <c r="G226" s="17"/>
    </row>
    <row r="227" spans="1:7" ht="63">
      <c r="A227" s="2" t="s">
        <v>420</v>
      </c>
      <c r="B227" s="3" t="s">
        <v>10</v>
      </c>
      <c r="C227" s="14">
        <v>0</v>
      </c>
      <c r="D227" s="14">
        <v>151876000</v>
      </c>
      <c r="E227" s="14">
        <v>0</v>
      </c>
      <c r="F227" s="17">
        <f t="shared" si="10"/>
        <v>0</v>
      </c>
      <c r="G227" s="17"/>
    </row>
    <row r="228" spans="1:7" ht="66.75" customHeight="1">
      <c r="A228" s="2" t="s">
        <v>629</v>
      </c>
      <c r="B228" s="3" t="s">
        <v>630</v>
      </c>
      <c r="C228" s="14">
        <v>0</v>
      </c>
      <c r="D228" s="14">
        <f>D229</f>
        <v>21000000</v>
      </c>
      <c r="E228" s="14">
        <f>E229</f>
        <v>0</v>
      </c>
      <c r="F228" s="17">
        <f t="shared" si="10"/>
        <v>0</v>
      </c>
      <c r="G228" s="17"/>
    </row>
    <row r="229" spans="1:7" s="10" customFormat="1" ht="78.75">
      <c r="A229" s="2" t="s">
        <v>421</v>
      </c>
      <c r="B229" s="3" t="s">
        <v>248</v>
      </c>
      <c r="C229" s="14">
        <v>0</v>
      </c>
      <c r="D229" s="14">
        <v>21000000</v>
      </c>
      <c r="E229" s="14">
        <v>0</v>
      </c>
      <c r="F229" s="17">
        <f t="shared" si="10"/>
        <v>0</v>
      </c>
      <c r="G229" s="17"/>
    </row>
    <row r="230" spans="1:7" s="10" customFormat="1" ht="47.25">
      <c r="A230" s="2" t="s">
        <v>631</v>
      </c>
      <c r="B230" s="3" t="s">
        <v>632</v>
      </c>
      <c r="C230" s="14">
        <v>0</v>
      </c>
      <c r="D230" s="14">
        <f>D231</f>
        <v>97380200</v>
      </c>
      <c r="E230" s="14">
        <f>E231</f>
        <v>0</v>
      </c>
      <c r="F230" s="17">
        <f t="shared" si="10"/>
        <v>0</v>
      </c>
      <c r="G230" s="17"/>
    </row>
    <row r="231" spans="1:7" s="10" customFormat="1" ht="51" customHeight="1">
      <c r="A231" s="2" t="s">
        <v>422</v>
      </c>
      <c r="B231" s="3" t="s">
        <v>12</v>
      </c>
      <c r="C231" s="14">
        <v>0</v>
      </c>
      <c r="D231" s="14">
        <v>97380200</v>
      </c>
      <c r="E231" s="14">
        <v>0</v>
      </c>
      <c r="F231" s="17">
        <f t="shared" si="10"/>
        <v>0</v>
      </c>
      <c r="G231" s="17"/>
    </row>
    <row r="232" spans="1:7" s="10" customFormat="1" ht="15.75">
      <c r="A232" s="2" t="s">
        <v>633</v>
      </c>
      <c r="B232" s="3" t="s">
        <v>634</v>
      </c>
      <c r="C232" s="14">
        <v>0</v>
      </c>
      <c r="D232" s="14">
        <f>D233</f>
        <v>72317400</v>
      </c>
      <c r="E232" s="14">
        <f>E233</f>
        <v>0</v>
      </c>
      <c r="F232" s="17">
        <f t="shared" si="10"/>
        <v>0</v>
      </c>
      <c r="G232" s="17"/>
    </row>
    <row r="233" spans="1:7" s="10" customFormat="1" ht="31.5">
      <c r="A233" s="2" t="s">
        <v>423</v>
      </c>
      <c r="B233" s="3" t="s">
        <v>13</v>
      </c>
      <c r="C233" s="14">
        <v>0</v>
      </c>
      <c r="D233" s="14">
        <v>72317400</v>
      </c>
      <c r="E233" s="14">
        <v>0</v>
      </c>
      <c r="F233" s="17">
        <f t="shared" si="10"/>
        <v>0</v>
      </c>
      <c r="G233" s="17"/>
    </row>
    <row r="234" spans="1:7" s="10" customFormat="1" ht="31.5">
      <c r="A234" s="2" t="s">
        <v>635</v>
      </c>
      <c r="B234" s="3" t="s">
        <v>636</v>
      </c>
      <c r="C234" s="14">
        <v>0</v>
      </c>
      <c r="D234" s="14">
        <f>D235</f>
        <v>22887100</v>
      </c>
      <c r="E234" s="14">
        <f>E235</f>
        <v>0</v>
      </c>
      <c r="F234" s="17">
        <f t="shared" si="10"/>
        <v>0</v>
      </c>
      <c r="G234" s="17"/>
    </row>
    <row r="235" spans="1:7" s="10" customFormat="1" ht="31.5">
      <c r="A235" s="2" t="s">
        <v>424</v>
      </c>
      <c r="B235" s="3" t="s">
        <v>14</v>
      </c>
      <c r="C235" s="14">
        <v>0</v>
      </c>
      <c r="D235" s="14">
        <v>22887100</v>
      </c>
      <c r="E235" s="14">
        <v>0</v>
      </c>
      <c r="F235" s="17">
        <f t="shared" si="10"/>
        <v>0</v>
      </c>
      <c r="G235" s="17"/>
    </row>
    <row r="236" spans="1:7" s="10" customFormat="1" ht="15.75">
      <c r="A236" s="2" t="s">
        <v>637</v>
      </c>
      <c r="B236" s="3" t="s">
        <v>638</v>
      </c>
      <c r="C236" s="14">
        <v>0</v>
      </c>
      <c r="D236" s="14">
        <f>D237</f>
        <v>51585600</v>
      </c>
      <c r="E236" s="14">
        <f>E237</f>
        <v>0</v>
      </c>
      <c r="F236" s="17">
        <f t="shared" si="10"/>
        <v>0</v>
      </c>
      <c r="G236" s="17"/>
    </row>
    <row r="237" spans="1:7" s="10" customFormat="1" ht="31.5">
      <c r="A237" s="2" t="s">
        <v>425</v>
      </c>
      <c r="B237" s="3" t="s">
        <v>249</v>
      </c>
      <c r="C237" s="14">
        <v>0</v>
      </c>
      <c r="D237" s="14">
        <v>51585600</v>
      </c>
      <c r="E237" s="14">
        <v>0</v>
      </c>
      <c r="F237" s="17">
        <f t="shared" si="10"/>
        <v>0</v>
      </c>
      <c r="G237" s="17"/>
    </row>
    <row r="238" spans="1:7" s="10" customFormat="1" ht="31.5">
      <c r="A238" s="2" t="s">
        <v>639</v>
      </c>
      <c r="B238" s="3" t="s">
        <v>640</v>
      </c>
      <c r="C238" s="14">
        <v>0</v>
      </c>
      <c r="D238" s="14">
        <f>D239</f>
        <v>19485800</v>
      </c>
      <c r="E238" s="14">
        <f>E239</f>
        <v>0</v>
      </c>
      <c r="F238" s="17">
        <f t="shared" si="10"/>
        <v>0</v>
      </c>
      <c r="G238" s="17"/>
    </row>
    <row r="239" spans="1:7" s="10" customFormat="1" ht="47.25">
      <c r="A239" s="2" t="s">
        <v>426</v>
      </c>
      <c r="B239" s="3" t="s">
        <v>15</v>
      </c>
      <c r="C239" s="14">
        <v>0</v>
      </c>
      <c r="D239" s="14">
        <v>19485800</v>
      </c>
      <c r="E239" s="14">
        <v>0</v>
      </c>
      <c r="F239" s="17">
        <f t="shared" si="10"/>
        <v>0</v>
      </c>
      <c r="G239" s="17"/>
    </row>
    <row r="240" spans="1:7" s="10" customFormat="1" ht="78.75">
      <c r="A240" s="2" t="s">
        <v>641</v>
      </c>
      <c r="B240" s="3" t="s">
        <v>642</v>
      </c>
      <c r="C240" s="14">
        <v>0</v>
      </c>
      <c r="D240" s="14">
        <f>D241</f>
        <v>1320400</v>
      </c>
      <c r="E240" s="14">
        <f>E241</f>
        <v>0</v>
      </c>
      <c r="F240" s="17">
        <f t="shared" si="10"/>
        <v>0</v>
      </c>
      <c r="G240" s="17"/>
    </row>
    <row r="241" spans="1:7" s="10" customFormat="1" ht="82.5" customHeight="1">
      <c r="A241" s="2" t="s">
        <v>427</v>
      </c>
      <c r="B241" s="3" t="s">
        <v>16</v>
      </c>
      <c r="C241" s="14">
        <v>0</v>
      </c>
      <c r="D241" s="14">
        <v>1320400</v>
      </c>
      <c r="E241" s="14">
        <v>0</v>
      </c>
      <c r="F241" s="17">
        <f t="shared" si="10"/>
        <v>0</v>
      </c>
      <c r="G241" s="17"/>
    </row>
    <row r="242" spans="1:7" s="10" customFormat="1" ht="31.5">
      <c r="A242" s="2" t="s">
        <v>428</v>
      </c>
      <c r="B242" s="3" t="s">
        <v>643</v>
      </c>
      <c r="C242" s="14">
        <v>0</v>
      </c>
      <c r="D242" s="14">
        <f>D243</f>
        <v>124029200</v>
      </c>
      <c r="E242" s="14">
        <f>E243</f>
        <v>0</v>
      </c>
      <c r="F242" s="17">
        <f t="shared" si="10"/>
        <v>0</v>
      </c>
      <c r="G242" s="17"/>
    </row>
    <row r="243" spans="1:7" s="10" customFormat="1" ht="31.5">
      <c r="A243" s="2" t="s">
        <v>428</v>
      </c>
      <c r="B243" s="3" t="s">
        <v>17</v>
      </c>
      <c r="C243" s="14">
        <v>0</v>
      </c>
      <c r="D243" s="14">
        <v>124029200</v>
      </c>
      <c r="E243" s="14">
        <v>0</v>
      </c>
      <c r="F243" s="17">
        <f t="shared" si="10"/>
        <v>0</v>
      </c>
      <c r="G243" s="17"/>
    </row>
    <row r="244" spans="1:7" s="10" customFormat="1" ht="31.5">
      <c r="A244" s="2" t="s">
        <v>644</v>
      </c>
      <c r="B244" s="3" t="s">
        <v>645</v>
      </c>
      <c r="C244" s="14">
        <v>0</v>
      </c>
      <c r="D244" s="14">
        <f>D245</f>
        <v>25000000</v>
      </c>
      <c r="E244" s="14">
        <f>E245</f>
        <v>0</v>
      </c>
      <c r="F244" s="17">
        <f t="shared" si="10"/>
        <v>0</v>
      </c>
      <c r="G244" s="17"/>
    </row>
    <row r="245" spans="1:7" s="10" customFormat="1" ht="47.25">
      <c r="A245" s="2" t="s">
        <v>429</v>
      </c>
      <c r="B245" s="3" t="s">
        <v>18</v>
      </c>
      <c r="C245" s="14">
        <v>0</v>
      </c>
      <c r="D245" s="14">
        <v>25000000</v>
      </c>
      <c r="E245" s="14">
        <v>0</v>
      </c>
      <c r="F245" s="17">
        <f t="shared" si="10"/>
        <v>0</v>
      </c>
      <c r="G245" s="17"/>
    </row>
    <row r="246" spans="1:7" s="10" customFormat="1" ht="47.25">
      <c r="A246" s="2" t="s">
        <v>646</v>
      </c>
      <c r="B246" s="3" t="s">
        <v>647</v>
      </c>
      <c r="C246" s="14">
        <v>0</v>
      </c>
      <c r="D246" s="14">
        <f>D247</f>
        <v>114451700</v>
      </c>
      <c r="E246" s="14">
        <f>E247</f>
        <v>0</v>
      </c>
      <c r="F246" s="17">
        <f t="shared" si="10"/>
        <v>0</v>
      </c>
      <c r="G246" s="17"/>
    </row>
    <row r="247" spans="1:7" s="10" customFormat="1" ht="63">
      <c r="A247" s="2" t="s">
        <v>430</v>
      </c>
      <c r="B247" s="3" t="s">
        <v>19</v>
      </c>
      <c r="C247" s="14">
        <v>0</v>
      </c>
      <c r="D247" s="14">
        <v>114451700</v>
      </c>
      <c r="E247" s="14">
        <v>0</v>
      </c>
      <c r="F247" s="17">
        <f t="shared" si="10"/>
        <v>0</v>
      </c>
      <c r="G247" s="17"/>
    </row>
    <row r="248" spans="1:7" s="10" customFormat="1" ht="47.25">
      <c r="A248" s="2" t="s">
        <v>648</v>
      </c>
      <c r="B248" s="3" t="s">
        <v>649</v>
      </c>
      <c r="C248" s="14">
        <v>0</v>
      </c>
      <c r="D248" s="14">
        <f>D249</f>
        <v>51347900</v>
      </c>
      <c r="E248" s="14">
        <f>E249</f>
        <v>0</v>
      </c>
      <c r="F248" s="17">
        <f t="shared" si="10"/>
        <v>0</v>
      </c>
      <c r="G248" s="17"/>
    </row>
    <row r="249" spans="1:7" s="10" customFormat="1" ht="47.25">
      <c r="A249" s="2" t="s">
        <v>431</v>
      </c>
      <c r="B249" s="3" t="s">
        <v>20</v>
      </c>
      <c r="C249" s="14">
        <v>0</v>
      </c>
      <c r="D249" s="14">
        <v>51347900</v>
      </c>
      <c r="E249" s="14">
        <v>0</v>
      </c>
      <c r="F249" s="17">
        <f t="shared" si="10"/>
        <v>0</v>
      </c>
      <c r="G249" s="17"/>
    </row>
    <row r="250" spans="1:7" s="10" customFormat="1" ht="31.5">
      <c r="A250" s="2" t="s">
        <v>650</v>
      </c>
      <c r="B250" s="3" t="s">
        <v>651</v>
      </c>
      <c r="C250" s="14">
        <v>0</v>
      </c>
      <c r="D250" s="14">
        <f>D251</f>
        <v>58602540</v>
      </c>
      <c r="E250" s="14">
        <f>E251</f>
        <v>0</v>
      </c>
      <c r="F250" s="17">
        <f t="shared" si="10"/>
        <v>0</v>
      </c>
      <c r="G250" s="17"/>
    </row>
    <row r="251" spans="1:7" s="10" customFormat="1" ht="31.5">
      <c r="A251" s="2" t="s">
        <v>432</v>
      </c>
      <c r="B251" s="3" t="s">
        <v>21</v>
      </c>
      <c r="C251" s="14">
        <v>0</v>
      </c>
      <c r="D251" s="14">
        <v>58602540</v>
      </c>
      <c r="E251" s="14">
        <v>0</v>
      </c>
      <c r="F251" s="17">
        <f t="shared" si="10"/>
        <v>0</v>
      </c>
      <c r="G251" s="17"/>
    </row>
    <row r="252" spans="1:7" s="10" customFormat="1" ht="47.25">
      <c r="A252" s="2" t="s">
        <v>814</v>
      </c>
      <c r="B252" s="15" t="s">
        <v>805</v>
      </c>
      <c r="C252" s="14">
        <v>2489217.23</v>
      </c>
      <c r="D252" s="14">
        <v>0</v>
      </c>
      <c r="E252" s="14">
        <v>0</v>
      </c>
      <c r="F252" s="17"/>
      <c r="G252" s="17">
        <f>E252/C252*100</f>
        <v>0</v>
      </c>
    </row>
    <row r="253" spans="1:7" s="10" customFormat="1" ht="63">
      <c r="A253" s="2" t="s">
        <v>433</v>
      </c>
      <c r="B253" s="3" t="s">
        <v>22</v>
      </c>
      <c r="C253" s="14">
        <v>0</v>
      </c>
      <c r="D253" s="14">
        <v>9634200</v>
      </c>
      <c r="E253" s="14">
        <v>0</v>
      </c>
      <c r="F253" s="17">
        <f t="shared" si="10"/>
        <v>0</v>
      </c>
      <c r="G253" s="17"/>
    </row>
    <row r="254" spans="1:7" s="10" customFormat="1" ht="47.25">
      <c r="A254" s="2" t="s">
        <v>434</v>
      </c>
      <c r="B254" s="3" t="s">
        <v>23</v>
      </c>
      <c r="C254" s="14">
        <v>266566.49</v>
      </c>
      <c r="D254" s="14">
        <v>1177600</v>
      </c>
      <c r="E254" s="14">
        <v>316564.62</v>
      </c>
      <c r="F254" s="17">
        <f t="shared" si="10"/>
        <v>26.88218580163044</v>
      </c>
      <c r="G254" s="17">
        <f>E254/C254*100</f>
        <v>118.75634480538044</v>
      </c>
    </row>
    <row r="255" spans="1:7" s="10" customFormat="1" ht="47.25">
      <c r="A255" s="2" t="s">
        <v>652</v>
      </c>
      <c r="B255" s="3" t="s">
        <v>653</v>
      </c>
      <c r="C255" s="14">
        <v>0</v>
      </c>
      <c r="D255" s="14">
        <f>D256</f>
        <v>31822200</v>
      </c>
      <c r="E255" s="14">
        <f>E256</f>
        <v>0</v>
      </c>
      <c r="F255" s="17">
        <f t="shared" si="10"/>
        <v>0</v>
      </c>
      <c r="G255" s="17"/>
    </row>
    <row r="256" spans="1:7" ht="47.25">
      <c r="A256" s="2" t="s">
        <v>435</v>
      </c>
      <c r="B256" s="3" t="s">
        <v>24</v>
      </c>
      <c r="C256" s="14">
        <v>0</v>
      </c>
      <c r="D256" s="14">
        <v>31822200</v>
      </c>
      <c r="E256" s="14">
        <v>0</v>
      </c>
      <c r="F256" s="17">
        <f t="shared" si="10"/>
        <v>0</v>
      </c>
      <c r="G256" s="17"/>
    </row>
    <row r="257" spans="1:7" ht="31.5">
      <c r="A257" s="2" t="s">
        <v>654</v>
      </c>
      <c r="B257" s="3" t="s">
        <v>655</v>
      </c>
      <c r="C257" s="14">
        <v>0</v>
      </c>
      <c r="D257" s="14">
        <f>D258</f>
        <v>103164600</v>
      </c>
      <c r="E257" s="14">
        <f>E258</f>
        <v>12856.31</v>
      </c>
      <c r="F257" s="17">
        <f t="shared" si="10"/>
        <v>0.012461939463730774</v>
      </c>
      <c r="G257" s="17"/>
    </row>
    <row r="258" spans="1:7" ht="47.25">
      <c r="A258" s="2" t="s">
        <v>436</v>
      </c>
      <c r="B258" s="3" t="s">
        <v>227</v>
      </c>
      <c r="C258" s="14">
        <v>0</v>
      </c>
      <c r="D258" s="14">
        <v>103164600</v>
      </c>
      <c r="E258" s="14">
        <v>12856.31</v>
      </c>
      <c r="F258" s="17">
        <f t="shared" si="10"/>
        <v>0.012461939463730774</v>
      </c>
      <c r="G258" s="17"/>
    </row>
    <row r="259" spans="1:7" ht="31.5">
      <c r="A259" s="2" t="s">
        <v>656</v>
      </c>
      <c r="B259" s="3" t="s">
        <v>657</v>
      </c>
      <c r="C259" s="14">
        <v>0</v>
      </c>
      <c r="D259" s="14">
        <f>D260</f>
        <v>41932700</v>
      </c>
      <c r="E259" s="14">
        <f>E260</f>
        <v>0</v>
      </c>
      <c r="F259" s="17">
        <f t="shared" si="10"/>
        <v>0</v>
      </c>
      <c r="G259" s="17"/>
    </row>
    <row r="260" spans="1:7" ht="31.5">
      <c r="A260" s="2" t="s">
        <v>437</v>
      </c>
      <c r="B260" s="3" t="s">
        <v>25</v>
      </c>
      <c r="C260" s="14">
        <v>0</v>
      </c>
      <c r="D260" s="14">
        <v>41932700</v>
      </c>
      <c r="E260" s="14">
        <v>0</v>
      </c>
      <c r="F260" s="17">
        <f t="shared" si="10"/>
        <v>0</v>
      </c>
      <c r="G260" s="17"/>
    </row>
    <row r="261" spans="1:7" ht="31.5">
      <c r="A261" s="4" t="s">
        <v>658</v>
      </c>
      <c r="B261" s="3" t="s">
        <v>659</v>
      </c>
      <c r="C261" s="14">
        <v>0</v>
      </c>
      <c r="D261" s="14">
        <f>D262</f>
        <v>28843400</v>
      </c>
      <c r="E261" s="14">
        <f>E262</f>
        <v>0</v>
      </c>
      <c r="F261" s="17">
        <f t="shared" si="10"/>
        <v>0</v>
      </c>
      <c r="G261" s="17"/>
    </row>
    <row r="262" spans="1:7" ht="31.5">
      <c r="A262" s="4" t="s">
        <v>438</v>
      </c>
      <c r="B262" s="3" t="s">
        <v>26</v>
      </c>
      <c r="C262" s="14">
        <v>0</v>
      </c>
      <c r="D262" s="14">
        <v>28843400</v>
      </c>
      <c r="E262" s="14">
        <v>0</v>
      </c>
      <c r="F262" s="17">
        <f aca="true" t="shared" si="11" ref="F262:F327">E262/D262*100</f>
        <v>0</v>
      </c>
      <c r="G262" s="17"/>
    </row>
    <row r="263" spans="1:7" ht="31.5">
      <c r="A263" s="2" t="s">
        <v>660</v>
      </c>
      <c r="B263" s="3" t="s">
        <v>661</v>
      </c>
      <c r="C263" s="14">
        <v>0</v>
      </c>
      <c r="D263" s="14">
        <f>D264</f>
        <v>1856700</v>
      </c>
      <c r="E263" s="14">
        <f>E264</f>
        <v>0</v>
      </c>
      <c r="F263" s="17">
        <f t="shared" si="11"/>
        <v>0</v>
      </c>
      <c r="G263" s="17"/>
    </row>
    <row r="264" spans="1:7" ht="47.25">
      <c r="A264" s="2" t="s">
        <v>439</v>
      </c>
      <c r="B264" s="3" t="s">
        <v>27</v>
      </c>
      <c r="C264" s="14">
        <v>0</v>
      </c>
      <c r="D264" s="14">
        <v>1856700</v>
      </c>
      <c r="E264" s="14">
        <v>0</v>
      </c>
      <c r="F264" s="17">
        <f t="shared" si="11"/>
        <v>0</v>
      </c>
      <c r="G264" s="17"/>
    </row>
    <row r="265" spans="1:7" ht="31.5">
      <c r="A265" s="2" t="s">
        <v>662</v>
      </c>
      <c r="B265" s="3" t="s">
        <v>663</v>
      </c>
      <c r="C265" s="14">
        <v>0</v>
      </c>
      <c r="D265" s="14">
        <f>D266</f>
        <v>8145800</v>
      </c>
      <c r="E265" s="14">
        <f>E266</f>
        <v>1098663.93</v>
      </c>
      <c r="F265" s="17">
        <f t="shared" si="11"/>
        <v>13.487489626556016</v>
      </c>
      <c r="G265" s="17"/>
    </row>
    <row r="266" spans="1:7" ht="31.5">
      <c r="A266" s="2" t="s">
        <v>440</v>
      </c>
      <c r="B266" s="3" t="s">
        <v>28</v>
      </c>
      <c r="C266" s="14">
        <v>0</v>
      </c>
      <c r="D266" s="14">
        <v>8145800</v>
      </c>
      <c r="E266" s="14">
        <v>1098663.93</v>
      </c>
      <c r="F266" s="17">
        <f t="shared" si="11"/>
        <v>13.487489626556016</v>
      </c>
      <c r="G266" s="17"/>
    </row>
    <row r="267" spans="1:7" ht="15.75">
      <c r="A267" s="2" t="s">
        <v>664</v>
      </c>
      <c r="B267" s="3" t="s">
        <v>665</v>
      </c>
      <c r="C267" s="14">
        <v>0</v>
      </c>
      <c r="D267" s="14">
        <f>D268</f>
        <v>23551500</v>
      </c>
      <c r="E267" s="14">
        <f>E268</f>
        <v>0</v>
      </c>
      <c r="F267" s="17">
        <f t="shared" si="11"/>
        <v>0</v>
      </c>
      <c r="G267" s="17"/>
    </row>
    <row r="268" spans="1:7" ht="31.5">
      <c r="A268" s="2" t="s">
        <v>441</v>
      </c>
      <c r="B268" s="3" t="s">
        <v>29</v>
      </c>
      <c r="C268" s="14">
        <v>0</v>
      </c>
      <c r="D268" s="14">
        <v>23551500</v>
      </c>
      <c r="E268" s="14">
        <v>0</v>
      </c>
      <c r="F268" s="17">
        <f t="shared" si="11"/>
        <v>0</v>
      </c>
      <c r="G268" s="17"/>
    </row>
    <row r="269" spans="1:7" ht="31.5">
      <c r="A269" s="2" t="s">
        <v>666</v>
      </c>
      <c r="B269" s="3" t="s">
        <v>667</v>
      </c>
      <c r="C269" s="14">
        <f>C270</f>
        <v>36763229.35</v>
      </c>
      <c r="D269" s="14">
        <f>D270</f>
        <v>435505200</v>
      </c>
      <c r="E269" s="14">
        <f>E270</f>
        <v>47898983.34</v>
      </c>
      <c r="F269" s="17">
        <f t="shared" si="11"/>
        <v>10.998487122541821</v>
      </c>
      <c r="G269" s="17">
        <f aca="true" t="shared" si="12" ref="G269:G317">E269/C269*100</f>
        <v>130.29046736885752</v>
      </c>
    </row>
    <row r="270" spans="1:7" ht="47.25">
      <c r="A270" s="2" t="s">
        <v>442</v>
      </c>
      <c r="B270" s="3" t="s">
        <v>228</v>
      </c>
      <c r="C270" s="14">
        <v>36763229.35</v>
      </c>
      <c r="D270" s="14">
        <v>435505200</v>
      </c>
      <c r="E270" s="14">
        <v>47898983.34</v>
      </c>
      <c r="F270" s="17">
        <f t="shared" si="11"/>
        <v>10.998487122541821</v>
      </c>
      <c r="G270" s="17">
        <f t="shared" si="12"/>
        <v>130.29046736885752</v>
      </c>
    </row>
    <row r="271" spans="1:7" ht="47.25">
      <c r="A271" s="2" t="s">
        <v>668</v>
      </c>
      <c r="B271" s="3" t="s">
        <v>669</v>
      </c>
      <c r="C271" s="14">
        <v>0</v>
      </c>
      <c r="D271" s="14">
        <f>D272</f>
        <v>261608569.1</v>
      </c>
      <c r="E271" s="14">
        <f>E272</f>
        <v>0</v>
      </c>
      <c r="F271" s="17">
        <f t="shared" si="11"/>
        <v>0</v>
      </c>
      <c r="G271" s="17"/>
    </row>
    <row r="272" spans="1:7" s="9" customFormat="1" ht="63">
      <c r="A272" s="2" t="s">
        <v>443</v>
      </c>
      <c r="B272" s="3" t="s">
        <v>30</v>
      </c>
      <c r="C272" s="14">
        <v>0</v>
      </c>
      <c r="D272" s="14">
        <v>261608569.1</v>
      </c>
      <c r="E272" s="14">
        <v>0</v>
      </c>
      <c r="F272" s="17">
        <f t="shared" si="11"/>
        <v>0</v>
      </c>
      <c r="G272" s="17"/>
    </row>
    <row r="273" spans="1:7" s="9" customFormat="1" ht="47.25">
      <c r="A273" s="2" t="s">
        <v>444</v>
      </c>
      <c r="B273" s="3" t="s">
        <v>31</v>
      </c>
      <c r="C273" s="14">
        <v>157101198.24</v>
      </c>
      <c r="D273" s="14">
        <v>176801500</v>
      </c>
      <c r="E273" s="14">
        <v>0</v>
      </c>
      <c r="F273" s="17">
        <f t="shared" si="11"/>
        <v>0</v>
      </c>
      <c r="G273" s="17">
        <f t="shared" si="12"/>
        <v>0</v>
      </c>
    </row>
    <row r="274" spans="1:7" s="9" customFormat="1" ht="31.5">
      <c r="A274" s="2" t="s">
        <v>445</v>
      </c>
      <c r="B274" s="3" t="s">
        <v>32</v>
      </c>
      <c r="C274" s="14">
        <v>0</v>
      </c>
      <c r="D274" s="14">
        <v>103443500</v>
      </c>
      <c r="E274" s="14">
        <v>0</v>
      </c>
      <c r="F274" s="17">
        <f t="shared" si="11"/>
        <v>0</v>
      </c>
      <c r="G274" s="17"/>
    </row>
    <row r="275" spans="1:7" s="9" customFormat="1" ht="47.25">
      <c r="A275" s="2" t="s">
        <v>446</v>
      </c>
      <c r="B275" s="3" t="s">
        <v>33</v>
      </c>
      <c r="C275" s="14">
        <v>0</v>
      </c>
      <c r="D275" s="14">
        <v>1672000900</v>
      </c>
      <c r="E275" s="14">
        <v>0</v>
      </c>
      <c r="F275" s="17">
        <f t="shared" si="11"/>
        <v>0</v>
      </c>
      <c r="G275" s="17"/>
    </row>
    <row r="276" spans="1:7" s="9" customFormat="1" ht="31.5">
      <c r="A276" s="2" t="s">
        <v>670</v>
      </c>
      <c r="B276" s="3" t="s">
        <v>671</v>
      </c>
      <c r="C276" s="14">
        <v>0</v>
      </c>
      <c r="D276" s="14">
        <f>D277</f>
        <v>373194600</v>
      </c>
      <c r="E276" s="14">
        <f>E277</f>
        <v>0</v>
      </c>
      <c r="F276" s="17">
        <f t="shared" si="11"/>
        <v>0</v>
      </c>
      <c r="G276" s="17"/>
    </row>
    <row r="277" spans="1:7" s="9" customFormat="1" ht="31.5">
      <c r="A277" s="2" t="s">
        <v>447</v>
      </c>
      <c r="B277" s="3" t="s">
        <v>229</v>
      </c>
      <c r="C277" s="14">
        <v>0</v>
      </c>
      <c r="D277" s="14">
        <v>373194600</v>
      </c>
      <c r="E277" s="14">
        <v>0</v>
      </c>
      <c r="F277" s="17">
        <f t="shared" si="11"/>
        <v>0</v>
      </c>
      <c r="G277" s="17"/>
    </row>
    <row r="278" spans="1:7" s="9" customFormat="1" ht="15.75">
      <c r="A278" s="2" t="s">
        <v>672</v>
      </c>
      <c r="B278" s="3" t="s">
        <v>673</v>
      </c>
      <c r="C278" s="14">
        <f>C279</f>
        <v>19967599.97</v>
      </c>
      <c r="D278" s="14">
        <f>D279</f>
        <v>42026300</v>
      </c>
      <c r="E278" s="14">
        <f>E279</f>
        <v>1215466.23</v>
      </c>
      <c r="F278" s="17">
        <f t="shared" si="11"/>
        <v>2.8921561736341292</v>
      </c>
      <c r="G278" s="17">
        <f t="shared" si="12"/>
        <v>6.0871924108363435</v>
      </c>
    </row>
    <row r="279" spans="1:7" s="9" customFormat="1" ht="31.5">
      <c r="A279" s="2" t="s">
        <v>448</v>
      </c>
      <c r="B279" s="3" t="s">
        <v>35</v>
      </c>
      <c r="C279" s="14">
        <v>19967599.97</v>
      </c>
      <c r="D279" s="14">
        <v>42026300</v>
      </c>
      <c r="E279" s="14">
        <v>1215466.23</v>
      </c>
      <c r="F279" s="17">
        <f t="shared" si="11"/>
        <v>2.8921561736341292</v>
      </c>
      <c r="G279" s="17">
        <f t="shared" si="12"/>
        <v>6.0871924108363435</v>
      </c>
    </row>
    <row r="280" spans="1:7" s="10" customFormat="1" ht="31.5">
      <c r="A280" s="2" t="s">
        <v>449</v>
      </c>
      <c r="B280" s="3" t="s">
        <v>36</v>
      </c>
      <c r="C280" s="14">
        <v>0</v>
      </c>
      <c r="D280" s="14">
        <v>135589100</v>
      </c>
      <c r="E280" s="14">
        <v>0</v>
      </c>
      <c r="F280" s="17">
        <f t="shared" si="11"/>
        <v>0</v>
      </c>
      <c r="G280" s="17"/>
    </row>
    <row r="281" spans="1:7" s="10" customFormat="1" ht="47.25">
      <c r="A281" s="2" t="s">
        <v>450</v>
      </c>
      <c r="B281" s="3" t="s">
        <v>9</v>
      </c>
      <c r="C281" s="14">
        <v>0</v>
      </c>
      <c r="D281" s="14">
        <v>330310000</v>
      </c>
      <c r="E281" s="14">
        <v>1711199.91</v>
      </c>
      <c r="F281" s="17">
        <f t="shared" si="11"/>
        <v>0.5180587660076897</v>
      </c>
      <c r="G281" s="17"/>
    </row>
    <row r="282" spans="1:7" s="10" customFormat="1" ht="63">
      <c r="A282" s="2" t="s">
        <v>674</v>
      </c>
      <c r="B282" s="3" t="s">
        <v>675</v>
      </c>
      <c r="C282" s="14">
        <v>0</v>
      </c>
      <c r="D282" s="14">
        <f>D283</f>
        <v>608940000</v>
      </c>
      <c r="E282" s="14">
        <f>E283</f>
        <v>0</v>
      </c>
      <c r="F282" s="17">
        <f t="shared" si="11"/>
        <v>0</v>
      </c>
      <c r="G282" s="17"/>
    </row>
    <row r="283" spans="1:7" s="10" customFormat="1" ht="66.75" customHeight="1">
      <c r="A283" s="2" t="s">
        <v>451</v>
      </c>
      <c r="B283" s="3" t="s">
        <v>11</v>
      </c>
      <c r="C283" s="14">
        <v>0</v>
      </c>
      <c r="D283" s="14">
        <v>608940000</v>
      </c>
      <c r="E283" s="14">
        <v>0</v>
      </c>
      <c r="F283" s="17">
        <f t="shared" si="11"/>
        <v>0</v>
      </c>
      <c r="G283" s="17"/>
    </row>
    <row r="284" spans="1:7" s="10" customFormat="1" ht="47.25">
      <c r="A284" s="2" t="s">
        <v>676</v>
      </c>
      <c r="B284" s="3" t="s">
        <v>677</v>
      </c>
      <c r="C284" s="14">
        <v>0</v>
      </c>
      <c r="D284" s="14">
        <f>D285</f>
        <v>628190100</v>
      </c>
      <c r="E284" s="14">
        <f>E285</f>
        <v>0</v>
      </c>
      <c r="F284" s="17">
        <f t="shared" si="11"/>
        <v>0</v>
      </c>
      <c r="G284" s="17"/>
    </row>
    <row r="285" spans="1:7" s="10" customFormat="1" ht="47.25">
      <c r="A285" s="2" t="s">
        <v>452</v>
      </c>
      <c r="B285" s="3" t="s">
        <v>34</v>
      </c>
      <c r="C285" s="14">
        <v>0</v>
      </c>
      <c r="D285" s="14">
        <v>628190100</v>
      </c>
      <c r="E285" s="14">
        <v>0</v>
      </c>
      <c r="F285" s="17">
        <f t="shared" si="11"/>
        <v>0</v>
      </c>
      <c r="G285" s="17"/>
    </row>
    <row r="286" spans="1:7" s="10" customFormat="1" ht="15.75">
      <c r="A286" s="19" t="s">
        <v>453</v>
      </c>
      <c r="B286" s="20" t="s">
        <v>39</v>
      </c>
      <c r="C286" s="13">
        <f>C287+C289+C291+C292+C293+C294+C296+C298+C300+C302+C303+C305+C307+C309+C311+C313+C315+C316+C318+C320+C322+C324+C326+C328</f>
        <v>1110659066.3</v>
      </c>
      <c r="D286" s="13">
        <f>D287+D289+D291+D292+D294+D296+D298+D300+D303+D305+D307+D309+D311+D313+D315+D316+D318+D320+D322+D324+D326+D328</f>
        <v>5087661700</v>
      </c>
      <c r="E286" s="13">
        <f>E287+E289+E291+E292+E294+E296+E298+E300+E303+E305+E307+E309+E311+E313+E315+E316+E318+E320+E322+E324+E326+E328</f>
        <v>1081180612.49</v>
      </c>
      <c r="F286" s="18">
        <f t="shared" si="11"/>
        <v>21.251031932606683</v>
      </c>
      <c r="G286" s="18">
        <f t="shared" si="12"/>
        <v>97.34585934564032</v>
      </c>
    </row>
    <row r="287" spans="1:7" s="10" customFormat="1" ht="31.5">
      <c r="A287" s="2" t="s">
        <v>678</v>
      </c>
      <c r="B287" s="3" t="s">
        <v>679</v>
      </c>
      <c r="C287" s="14">
        <f>C288</f>
        <v>6079900</v>
      </c>
      <c r="D287" s="14">
        <f>D288</f>
        <v>29937700</v>
      </c>
      <c r="E287" s="14">
        <f>E288</f>
        <v>7401857.72</v>
      </c>
      <c r="F287" s="17">
        <f t="shared" si="11"/>
        <v>24.724202994886046</v>
      </c>
      <c r="G287" s="17">
        <f t="shared" si="12"/>
        <v>121.74308327439596</v>
      </c>
    </row>
    <row r="288" spans="1:7" s="10" customFormat="1" ht="36" customHeight="1">
      <c r="A288" s="2" t="s">
        <v>454</v>
      </c>
      <c r="B288" s="3" t="s">
        <v>40</v>
      </c>
      <c r="C288" s="14">
        <v>6079900</v>
      </c>
      <c r="D288" s="14">
        <v>29937700</v>
      </c>
      <c r="E288" s="14">
        <v>7401857.72</v>
      </c>
      <c r="F288" s="17">
        <f t="shared" si="11"/>
        <v>24.724202994886046</v>
      </c>
      <c r="G288" s="17">
        <f t="shared" si="12"/>
        <v>121.74308327439596</v>
      </c>
    </row>
    <row r="289" spans="1:7" s="10" customFormat="1" ht="47.25">
      <c r="A289" s="2" t="s">
        <v>680</v>
      </c>
      <c r="B289" s="3" t="s">
        <v>681</v>
      </c>
      <c r="C289" s="14">
        <f>C290</f>
        <v>3095800</v>
      </c>
      <c r="D289" s="14">
        <f>D290</f>
        <v>423900</v>
      </c>
      <c r="E289" s="14">
        <f>E290</f>
        <v>0</v>
      </c>
      <c r="F289" s="17">
        <f t="shared" si="11"/>
        <v>0</v>
      </c>
      <c r="G289" s="17">
        <f t="shared" si="12"/>
        <v>0</v>
      </c>
    </row>
    <row r="290" spans="1:7" s="10" customFormat="1" ht="47.25">
      <c r="A290" s="2" t="s">
        <v>455</v>
      </c>
      <c r="B290" s="3" t="s">
        <v>41</v>
      </c>
      <c r="C290" s="14">
        <v>3095800</v>
      </c>
      <c r="D290" s="14">
        <v>423900</v>
      </c>
      <c r="E290" s="14">
        <v>0</v>
      </c>
      <c r="F290" s="17">
        <f t="shared" si="11"/>
        <v>0</v>
      </c>
      <c r="G290" s="17">
        <f t="shared" si="12"/>
        <v>0</v>
      </c>
    </row>
    <row r="291" spans="1:7" s="10" customFormat="1" ht="31.5">
      <c r="A291" s="2" t="s">
        <v>456</v>
      </c>
      <c r="B291" s="3" t="s">
        <v>42</v>
      </c>
      <c r="C291" s="14">
        <v>0</v>
      </c>
      <c r="D291" s="14">
        <v>6354000</v>
      </c>
      <c r="E291" s="14">
        <v>0</v>
      </c>
      <c r="F291" s="17">
        <f t="shared" si="11"/>
        <v>0</v>
      </c>
      <c r="G291" s="17"/>
    </row>
    <row r="292" spans="1:7" s="10" customFormat="1" ht="31.5">
      <c r="A292" s="2" t="s">
        <v>457</v>
      </c>
      <c r="B292" s="3" t="s">
        <v>43</v>
      </c>
      <c r="C292" s="14">
        <v>42377806.57</v>
      </c>
      <c r="D292" s="14">
        <v>314914100</v>
      </c>
      <c r="E292" s="14">
        <v>45407967.24</v>
      </c>
      <c r="F292" s="17">
        <f t="shared" si="11"/>
        <v>14.419159777221788</v>
      </c>
      <c r="G292" s="17">
        <f t="shared" si="12"/>
        <v>107.15034806012143</v>
      </c>
    </row>
    <row r="293" spans="1:7" s="10" customFormat="1" ht="47.25">
      <c r="A293" s="2" t="s">
        <v>815</v>
      </c>
      <c r="B293" s="15" t="s">
        <v>806</v>
      </c>
      <c r="C293" s="14">
        <v>25767357.36</v>
      </c>
      <c r="D293" s="14">
        <v>0</v>
      </c>
      <c r="E293" s="14">
        <v>0</v>
      </c>
      <c r="F293" s="17"/>
      <c r="G293" s="17">
        <f t="shared" si="12"/>
        <v>0</v>
      </c>
    </row>
    <row r="294" spans="1:7" s="10" customFormat="1" ht="78.75">
      <c r="A294" s="2" t="s">
        <v>682</v>
      </c>
      <c r="B294" s="3" t="s">
        <v>683</v>
      </c>
      <c r="C294" s="14">
        <v>0</v>
      </c>
      <c r="D294" s="14">
        <f>D295</f>
        <v>20085000</v>
      </c>
      <c r="E294" s="14">
        <f>E295</f>
        <v>0</v>
      </c>
      <c r="F294" s="17">
        <f t="shared" si="11"/>
        <v>0</v>
      </c>
      <c r="G294" s="17"/>
    </row>
    <row r="295" spans="1:7" s="10" customFormat="1" ht="81" customHeight="1">
      <c r="A295" s="2" t="s">
        <v>458</v>
      </c>
      <c r="B295" s="3" t="s">
        <v>250</v>
      </c>
      <c r="C295" s="14">
        <v>0</v>
      </c>
      <c r="D295" s="14">
        <v>20085000</v>
      </c>
      <c r="E295" s="14">
        <v>0</v>
      </c>
      <c r="F295" s="17">
        <f t="shared" si="11"/>
        <v>0</v>
      </c>
      <c r="G295" s="17"/>
    </row>
    <row r="296" spans="1:7" s="10" customFormat="1" ht="47.25">
      <c r="A296" s="2" t="s">
        <v>684</v>
      </c>
      <c r="B296" s="3" t="s">
        <v>685</v>
      </c>
      <c r="C296" s="14">
        <v>0</v>
      </c>
      <c r="D296" s="14">
        <f>D297</f>
        <v>9155200</v>
      </c>
      <c r="E296" s="14">
        <f>E297</f>
        <v>0</v>
      </c>
      <c r="F296" s="17">
        <f t="shared" si="11"/>
        <v>0</v>
      </c>
      <c r="G296" s="17"/>
    </row>
    <row r="297" spans="1:7" s="10" customFormat="1" ht="51" customHeight="1">
      <c r="A297" s="2" t="s">
        <v>459</v>
      </c>
      <c r="B297" s="3" t="s">
        <v>44</v>
      </c>
      <c r="C297" s="14">
        <v>0</v>
      </c>
      <c r="D297" s="14">
        <v>9155200</v>
      </c>
      <c r="E297" s="14">
        <v>0</v>
      </c>
      <c r="F297" s="17">
        <f t="shared" si="11"/>
        <v>0</v>
      </c>
      <c r="G297" s="17"/>
    </row>
    <row r="298" spans="1:7" s="10" customFormat="1" ht="47.25">
      <c r="A298" s="2" t="s">
        <v>686</v>
      </c>
      <c r="B298" s="3" t="s">
        <v>687</v>
      </c>
      <c r="C298" s="14">
        <f>C299</f>
        <v>576675480.9</v>
      </c>
      <c r="D298" s="14">
        <f>D299</f>
        <v>2180582300</v>
      </c>
      <c r="E298" s="14">
        <f>E299</f>
        <v>449561868.58</v>
      </c>
      <c r="F298" s="17">
        <f t="shared" si="11"/>
        <v>20.61659716214334</v>
      </c>
      <c r="G298" s="17">
        <f t="shared" si="12"/>
        <v>77.95751396927477</v>
      </c>
    </row>
    <row r="299" spans="1:7" s="10" customFormat="1" ht="47.25">
      <c r="A299" s="2" t="s">
        <v>460</v>
      </c>
      <c r="B299" s="3" t="s">
        <v>45</v>
      </c>
      <c r="C299" s="14">
        <v>576675480.9</v>
      </c>
      <c r="D299" s="14">
        <v>2180582300</v>
      </c>
      <c r="E299" s="14">
        <v>449561868.58</v>
      </c>
      <c r="F299" s="17">
        <f t="shared" si="11"/>
        <v>20.61659716214334</v>
      </c>
      <c r="G299" s="17">
        <f t="shared" si="12"/>
        <v>77.95751396927477</v>
      </c>
    </row>
    <row r="300" spans="1:7" s="10" customFormat="1" ht="50.25" customHeight="1">
      <c r="A300" s="2" t="s">
        <v>688</v>
      </c>
      <c r="B300" s="3" t="s">
        <v>689</v>
      </c>
      <c r="C300" s="14">
        <v>0</v>
      </c>
      <c r="D300" s="14">
        <f>D301</f>
        <v>6083600</v>
      </c>
      <c r="E300" s="14">
        <f>E301</f>
        <v>0</v>
      </c>
      <c r="F300" s="17">
        <f t="shared" si="11"/>
        <v>0</v>
      </c>
      <c r="G300" s="17"/>
    </row>
    <row r="301" spans="1:7" s="10" customFormat="1" ht="63">
      <c r="A301" s="2" t="s">
        <v>461</v>
      </c>
      <c r="B301" s="3" t="s">
        <v>46</v>
      </c>
      <c r="C301" s="14">
        <v>0</v>
      </c>
      <c r="D301" s="14">
        <v>6083600</v>
      </c>
      <c r="E301" s="14">
        <v>0</v>
      </c>
      <c r="F301" s="17">
        <f t="shared" si="11"/>
        <v>0</v>
      </c>
      <c r="G301" s="17"/>
    </row>
    <row r="302" spans="1:7" s="10" customFormat="1" ht="63">
      <c r="A302" s="2" t="s">
        <v>816</v>
      </c>
      <c r="B302" s="15" t="s">
        <v>807</v>
      </c>
      <c r="C302" s="14">
        <v>602138.15</v>
      </c>
      <c r="D302" s="14">
        <v>0</v>
      </c>
      <c r="E302" s="14">
        <v>0</v>
      </c>
      <c r="F302" s="17"/>
      <c r="G302" s="17">
        <f t="shared" si="12"/>
        <v>0</v>
      </c>
    </row>
    <row r="303" spans="1:7" s="10" customFormat="1" ht="47.25">
      <c r="A303" s="2" t="s">
        <v>690</v>
      </c>
      <c r="B303" s="3" t="s">
        <v>691</v>
      </c>
      <c r="C303" s="14">
        <f>C304</f>
        <v>58152282.31</v>
      </c>
      <c r="D303" s="14">
        <f>D304</f>
        <v>88000100</v>
      </c>
      <c r="E303" s="14">
        <f>E304</f>
        <v>59832668.1</v>
      </c>
      <c r="F303" s="17">
        <f t="shared" si="11"/>
        <v>67.99159103228291</v>
      </c>
      <c r="G303" s="17">
        <f t="shared" si="12"/>
        <v>102.88962999086115</v>
      </c>
    </row>
    <row r="304" spans="1:7" s="10" customFormat="1" ht="63">
      <c r="A304" s="2" t="s">
        <v>462</v>
      </c>
      <c r="B304" s="3" t="s">
        <v>47</v>
      </c>
      <c r="C304" s="14">
        <v>58152282.31</v>
      </c>
      <c r="D304" s="14">
        <v>88000100</v>
      </c>
      <c r="E304" s="14">
        <v>59832668.1</v>
      </c>
      <c r="F304" s="17">
        <f t="shared" si="11"/>
        <v>67.99159103228291</v>
      </c>
      <c r="G304" s="17">
        <f t="shared" si="12"/>
        <v>102.88962999086115</v>
      </c>
    </row>
    <row r="305" spans="1:7" s="10" customFormat="1" ht="47.25">
      <c r="A305" s="2" t="s">
        <v>692</v>
      </c>
      <c r="B305" s="3" t="s">
        <v>693</v>
      </c>
      <c r="C305" s="14">
        <f>C306</f>
        <v>11086.11</v>
      </c>
      <c r="D305" s="14">
        <f>D306</f>
        <v>121900</v>
      </c>
      <c r="E305" s="14">
        <f>E306</f>
        <v>11529.54</v>
      </c>
      <c r="F305" s="17">
        <f t="shared" si="11"/>
        <v>9.45819524200164</v>
      </c>
      <c r="G305" s="17">
        <f t="shared" si="12"/>
        <v>103.9998701077294</v>
      </c>
    </row>
    <row r="306" spans="1:7" s="10" customFormat="1" ht="47.25">
      <c r="A306" s="2" t="s">
        <v>463</v>
      </c>
      <c r="B306" s="3" t="s">
        <v>48</v>
      </c>
      <c r="C306" s="14">
        <v>11086.11</v>
      </c>
      <c r="D306" s="14">
        <v>121900</v>
      </c>
      <c r="E306" s="14">
        <v>11529.54</v>
      </c>
      <c r="F306" s="17">
        <f t="shared" si="11"/>
        <v>9.45819524200164</v>
      </c>
      <c r="G306" s="17">
        <f t="shared" si="12"/>
        <v>103.9998701077294</v>
      </c>
    </row>
    <row r="307" spans="1:7" s="10" customFormat="1" ht="31.5">
      <c r="A307" s="2" t="s">
        <v>694</v>
      </c>
      <c r="B307" s="3" t="s">
        <v>695</v>
      </c>
      <c r="C307" s="14">
        <f>C308</f>
        <v>198160991.12</v>
      </c>
      <c r="D307" s="14">
        <f>D308</f>
        <v>851586400</v>
      </c>
      <c r="E307" s="14">
        <f>E308</f>
        <v>210962555.58</v>
      </c>
      <c r="F307" s="17">
        <f t="shared" si="11"/>
        <v>24.772889231204257</v>
      </c>
      <c r="G307" s="17">
        <f t="shared" si="12"/>
        <v>106.46018390786497</v>
      </c>
    </row>
    <row r="308" spans="1:7" s="10" customFormat="1" ht="31.5">
      <c r="A308" s="2" t="s">
        <v>464</v>
      </c>
      <c r="B308" s="3" t="s">
        <v>49</v>
      </c>
      <c r="C308" s="14">
        <v>198160991.12</v>
      </c>
      <c r="D308" s="14">
        <v>851586400</v>
      </c>
      <c r="E308" s="14">
        <v>210962555.58</v>
      </c>
      <c r="F308" s="17">
        <f t="shared" si="11"/>
        <v>24.772889231204257</v>
      </c>
      <c r="G308" s="17">
        <f t="shared" si="12"/>
        <v>106.46018390786497</v>
      </c>
    </row>
    <row r="309" spans="1:7" s="10" customFormat="1" ht="31.5">
      <c r="A309" s="2" t="s">
        <v>696</v>
      </c>
      <c r="B309" s="3" t="s">
        <v>697</v>
      </c>
      <c r="C309" s="14">
        <f>C310</f>
        <v>1450000</v>
      </c>
      <c r="D309" s="14">
        <f>D310</f>
        <v>9991600</v>
      </c>
      <c r="E309" s="14">
        <f>E310</f>
        <v>1206654.55</v>
      </c>
      <c r="F309" s="17">
        <f t="shared" si="11"/>
        <v>12.076689919532408</v>
      </c>
      <c r="G309" s="17">
        <f t="shared" si="12"/>
        <v>83.2175551724138</v>
      </c>
    </row>
    <row r="310" spans="1:7" s="10" customFormat="1" ht="47.25">
      <c r="A310" s="2" t="s">
        <v>465</v>
      </c>
      <c r="B310" s="3" t="s">
        <v>50</v>
      </c>
      <c r="C310" s="14">
        <v>1450000</v>
      </c>
      <c r="D310" s="14">
        <v>9991600</v>
      </c>
      <c r="E310" s="14">
        <v>1206654.55</v>
      </c>
      <c r="F310" s="17">
        <f t="shared" si="11"/>
        <v>12.076689919532408</v>
      </c>
      <c r="G310" s="17">
        <f t="shared" si="12"/>
        <v>83.2175551724138</v>
      </c>
    </row>
    <row r="311" spans="1:7" s="10" customFormat="1" ht="63">
      <c r="A311" s="2" t="s">
        <v>698</v>
      </c>
      <c r="B311" s="3" t="s">
        <v>699</v>
      </c>
      <c r="C311" s="14">
        <f>C312</f>
        <v>1380783.03</v>
      </c>
      <c r="D311" s="14">
        <f>D312</f>
        <v>9940100</v>
      </c>
      <c r="E311" s="14">
        <f>E312</f>
        <v>994632.82</v>
      </c>
      <c r="F311" s="17">
        <f t="shared" si="11"/>
        <v>10.00626573173308</v>
      </c>
      <c r="G311" s="17">
        <f t="shared" si="12"/>
        <v>72.03396901539266</v>
      </c>
    </row>
    <row r="312" spans="1:7" s="10" customFormat="1" ht="63">
      <c r="A312" s="2" t="s">
        <v>466</v>
      </c>
      <c r="B312" s="3" t="s">
        <v>51</v>
      </c>
      <c r="C312" s="14">
        <v>1380783.03</v>
      </c>
      <c r="D312" s="14">
        <v>9940100</v>
      </c>
      <c r="E312" s="14">
        <v>994632.82</v>
      </c>
      <c r="F312" s="17">
        <f t="shared" si="11"/>
        <v>10.00626573173308</v>
      </c>
      <c r="G312" s="17">
        <f t="shared" si="12"/>
        <v>72.03396901539266</v>
      </c>
    </row>
    <row r="313" spans="1:7" s="10" customFormat="1" ht="47.25">
      <c r="A313" s="2" t="s">
        <v>700</v>
      </c>
      <c r="B313" s="3" t="s">
        <v>701</v>
      </c>
      <c r="C313" s="14">
        <f>C314</f>
        <v>5859.91</v>
      </c>
      <c r="D313" s="14">
        <f>D314</f>
        <v>164100</v>
      </c>
      <c r="E313" s="14">
        <f>E314</f>
        <v>8645.33</v>
      </c>
      <c r="F313" s="17">
        <f t="shared" si="11"/>
        <v>5.268330286410725</v>
      </c>
      <c r="G313" s="17">
        <f t="shared" si="12"/>
        <v>147.53349454172505</v>
      </c>
    </row>
    <row r="314" spans="1:7" s="10" customFormat="1" ht="47.25">
      <c r="A314" s="2" t="s">
        <v>467</v>
      </c>
      <c r="B314" s="3" t="s">
        <v>230</v>
      </c>
      <c r="C314" s="14">
        <v>5859.91</v>
      </c>
      <c r="D314" s="14">
        <v>164100</v>
      </c>
      <c r="E314" s="14">
        <v>8645.33</v>
      </c>
      <c r="F314" s="17">
        <f t="shared" si="11"/>
        <v>5.268330286410725</v>
      </c>
      <c r="G314" s="17">
        <f t="shared" si="12"/>
        <v>147.53349454172505</v>
      </c>
    </row>
    <row r="315" spans="1:7" s="10" customFormat="1" ht="47.25">
      <c r="A315" s="2" t="s">
        <v>468</v>
      </c>
      <c r="B315" s="3" t="s">
        <v>52</v>
      </c>
      <c r="C315" s="14">
        <v>62845735.29</v>
      </c>
      <c r="D315" s="14">
        <v>404048700</v>
      </c>
      <c r="E315" s="14">
        <v>89766700.67</v>
      </c>
      <c r="F315" s="17">
        <f t="shared" si="11"/>
        <v>22.216802249332815</v>
      </c>
      <c r="G315" s="17">
        <f t="shared" si="12"/>
        <v>142.83658271444182</v>
      </c>
    </row>
    <row r="316" spans="1:7" s="10" customFormat="1" ht="63.75" customHeight="1">
      <c r="A316" s="2" t="s">
        <v>702</v>
      </c>
      <c r="B316" s="3" t="s">
        <v>703</v>
      </c>
      <c r="C316" s="14">
        <f>C317</f>
        <v>112235195.16</v>
      </c>
      <c r="D316" s="14">
        <f>D317</f>
        <v>529894400</v>
      </c>
      <c r="E316" s="14">
        <f>E317</f>
        <v>103468496.19</v>
      </c>
      <c r="F316" s="17">
        <f t="shared" si="11"/>
        <v>19.52624828456387</v>
      </c>
      <c r="G316" s="17">
        <f t="shared" si="12"/>
        <v>92.18899298254671</v>
      </c>
    </row>
    <row r="317" spans="1:7" s="10" customFormat="1" ht="78.75">
      <c r="A317" s="2" t="s">
        <v>469</v>
      </c>
      <c r="B317" s="3" t="s">
        <v>53</v>
      </c>
      <c r="C317" s="14">
        <v>112235195.16</v>
      </c>
      <c r="D317" s="14">
        <v>529894400</v>
      </c>
      <c r="E317" s="14">
        <v>103468496.19</v>
      </c>
      <c r="F317" s="17">
        <f t="shared" si="11"/>
        <v>19.52624828456387</v>
      </c>
      <c r="G317" s="17">
        <f t="shared" si="12"/>
        <v>92.18899298254671</v>
      </c>
    </row>
    <row r="318" spans="1:7" s="10" customFormat="1" ht="15.75">
      <c r="A318" s="2" t="s">
        <v>704</v>
      </c>
      <c r="B318" s="3" t="s">
        <v>705</v>
      </c>
      <c r="C318" s="14">
        <v>0</v>
      </c>
      <c r="D318" s="14">
        <f>D319</f>
        <v>10195700</v>
      </c>
      <c r="E318" s="14">
        <f>E319</f>
        <v>0</v>
      </c>
      <c r="F318" s="17">
        <f t="shared" si="11"/>
        <v>0</v>
      </c>
      <c r="G318" s="17"/>
    </row>
    <row r="319" spans="1:7" s="10" customFormat="1" ht="31.5">
      <c r="A319" s="2" t="s">
        <v>470</v>
      </c>
      <c r="B319" s="3" t="s">
        <v>54</v>
      </c>
      <c r="C319" s="14">
        <v>0</v>
      </c>
      <c r="D319" s="14">
        <v>10195700</v>
      </c>
      <c r="E319" s="14">
        <v>0</v>
      </c>
      <c r="F319" s="17">
        <f t="shared" si="11"/>
        <v>0</v>
      </c>
      <c r="G319" s="17"/>
    </row>
    <row r="320" spans="1:7" s="10" customFormat="1" ht="63">
      <c r="A320" s="2" t="s">
        <v>706</v>
      </c>
      <c r="B320" s="3" t="s">
        <v>707</v>
      </c>
      <c r="C320" s="14">
        <v>0</v>
      </c>
      <c r="D320" s="14">
        <f>D321</f>
        <v>9240600</v>
      </c>
      <c r="E320" s="14">
        <f>E321</f>
        <v>0</v>
      </c>
      <c r="F320" s="17">
        <f t="shared" si="11"/>
        <v>0</v>
      </c>
      <c r="G320" s="17"/>
    </row>
    <row r="321" spans="1:7" s="10" customFormat="1" ht="63">
      <c r="A321" s="2" t="s">
        <v>471</v>
      </c>
      <c r="B321" s="3" t="s">
        <v>55</v>
      </c>
      <c r="C321" s="14">
        <v>0</v>
      </c>
      <c r="D321" s="14">
        <v>9240600</v>
      </c>
      <c r="E321" s="14">
        <v>0</v>
      </c>
      <c r="F321" s="17">
        <f t="shared" si="11"/>
        <v>0</v>
      </c>
      <c r="G321" s="17"/>
    </row>
    <row r="322" spans="1:7" s="10" customFormat="1" ht="63">
      <c r="A322" s="2" t="s">
        <v>708</v>
      </c>
      <c r="B322" s="3" t="s">
        <v>709</v>
      </c>
      <c r="C322" s="14">
        <v>0</v>
      </c>
      <c r="D322" s="14">
        <f>D323</f>
        <v>44224800</v>
      </c>
      <c r="E322" s="14">
        <f>E323</f>
        <v>0</v>
      </c>
      <c r="F322" s="17">
        <f t="shared" si="11"/>
        <v>0</v>
      </c>
      <c r="G322" s="17"/>
    </row>
    <row r="323" spans="1:7" s="10" customFormat="1" ht="63">
      <c r="A323" s="2" t="s">
        <v>472</v>
      </c>
      <c r="B323" s="3" t="s">
        <v>56</v>
      </c>
      <c r="C323" s="14">
        <v>0</v>
      </c>
      <c r="D323" s="14">
        <v>44224800</v>
      </c>
      <c r="E323" s="14">
        <v>0</v>
      </c>
      <c r="F323" s="17">
        <f t="shared" si="11"/>
        <v>0</v>
      </c>
      <c r="G323" s="17"/>
    </row>
    <row r="324" spans="1:7" s="10" customFormat="1" ht="78.75">
      <c r="A324" s="2" t="s">
        <v>710</v>
      </c>
      <c r="B324" s="3" t="s">
        <v>711</v>
      </c>
      <c r="C324" s="14">
        <v>0</v>
      </c>
      <c r="D324" s="14">
        <f>D325</f>
        <v>226383100</v>
      </c>
      <c r="E324" s="14">
        <f>E325</f>
        <v>0</v>
      </c>
      <c r="F324" s="17">
        <f t="shared" si="11"/>
        <v>0</v>
      </c>
      <c r="G324" s="17"/>
    </row>
    <row r="325" spans="1:7" s="10" customFormat="1" ht="81" customHeight="1">
      <c r="A325" s="2" t="s">
        <v>473</v>
      </c>
      <c r="B325" s="3" t="s">
        <v>231</v>
      </c>
      <c r="C325" s="14">
        <v>0</v>
      </c>
      <c r="D325" s="14">
        <v>226383100</v>
      </c>
      <c r="E325" s="14">
        <v>0</v>
      </c>
      <c r="F325" s="17">
        <f t="shared" si="11"/>
        <v>0</v>
      </c>
      <c r="G325" s="17"/>
    </row>
    <row r="326" spans="1:7" s="10" customFormat="1" ht="31.5">
      <c r="A326" s="2" t="s">
        <v>712</v>
      </c>
      <c r="B326" s="3" t="s">
        <v>713</v>
      </c>
      <c r="C326" s="14">
        <f>C327</f>
        <v>2201807.38</v>
      </c>
      <c r="D326" s="14">
        <f>D327</f>
        <v>209611000</v>
      </c>
      <c r="E326" s="14">
        <f>E327</f>
        <v>85586877.24</v>
      </c>
      <c r="F326" s="17">
        <f t="shared" si="11"/>
        <v>40.831290934158986</v>
      </c>
      <c r="G326" s="17">
        <f>E326/C326*100</f>
        <v>3887.119192052122</v>
      </c>
    </row>
    <row r="327" spans="1:7" s="10" customFormat="1" ht="31.5">
      <c r="A327" s="2" t="s">
        <v>474</v>
      </c>
      <c r="B327" s="3" t="s">
        <v>232</v>
      </c>
      <c r="C327" s="14">
        <v>2201807.38</v>
      </c>
      <c r="D327" s="14">
        <v>209611000</v>
      </c>
      <c r="E327" s="14">
        <v>85586877.24</v>
      </c>
      <c r="F327" s="17">
        <f t="shared" si="11"/>
        <v>40.831290934158986</v>
      </c>
      <c r="G327" s="17">
        <f>E327/C327*100</f>
        <v>3887.119192052122</v>
      </c>
    </row>
    <row r="328" spans="1:7" s="10" customFormat="1" ht="31.5">
      <c r="A328" s="2" t="s">
        <v>475</v>
      </c>
      <c r="B328" s="3" t="s">
        <v>57</v>
      </c>
      <c r="C328" s="14">
        <v>19616843.01</v>
      </c>
      <c r="D328" s="14">
        <v>126723400</v>
      </c>
      <c r="E328" s="14">
        <v>26970158.93</v>
      </c>
      <c r="F328" s="17">
        <f aca="true" t="shared" si="13" ref="F328:F395">E328/D328*100</f>
        <v>21.282698325644674</v>
      </c>
      <c r="G328" s="17">
        <f>E328/C328*100</f>
        <v>137.48470595524228</v>
      </c>
    </row>
    <row r="329" spans="1:7" ht="15.75">
      <c r="A329" s="19" t="s">
        <v>476</v>
      </c>
      <c r="B329" s="20" t="s">
        <v>0</v>
      </c>
      <c r="C329" s="13">
        <f>C330+C331+C332+C333+C335+C337+C338+C340+C342+C344+C346+C348+C350+C352+C354+C356+C358</f>
        <v>81006279.34</v>
      </c>
      <c r="D329" s="13">
        <f>D330+D331+D332+D333+D335+D337+D338+D340+D342+D344+D346+D348+D350+D352+D354+D356</f>
        <v>9368960528.37</v>
      </c>
      <c r="E329" s="13">
        <f>E330+E331+E332+E333+E335+E337+E338+E340+E342+E344+E346+E348+E350+E352+E354+E356</f>
        <v>91231868.65</v>
      </c>
      <c r="F329" s="18">
        <f t="shared" si="13"/>
        <v>0.973767243161525</v>
      </c>
      <c r="G329" s="18">
        <f>E329/C329*100</f>
        <v>112.62320574813849</v>
      </c>
    </row>
    <row r="330" spans="1:7" ht="47.25">
      <c r="A330" s="2" t="s">
        <v>477</v>
      </c>
      <c r="B330" s="3" t="s">
        <v>233</v>
      </c>
      <c r="C330" s="14">
        <v>12000</v>
      </c>
      <c r="D330" s="14">
        <v>11000</v>
      </c>
      <c r="E330" s="14">
        <v>15000</v>
      </c>
      <c r="F330" s="17">
        <f t="shared" si="13"/>
        <v>136.36363636363635</v>
      </c>
      <c r="G330" s="17">
        <f>E330/C330*100</f>
        <v>125</v>
      </c>
    </row>
    <row r="331" spans="1:7" ht="47.25">
      <c r="A331" s="2" t="s">
        <v>478</v>
      </c>
      <c r="B331" s="3" t="s">
        <v>251</v>
      </c>
      <c r="C331" s="14">
        <v>1670369.79</v>
      </c>
      <c r="D331" s="14">
        <v>9366124</v>
      </c>
      <c r="E331" s="14">
        <v>2314917.89</v>
      </c>
      <c r="F331" s="17">
        <f t="shared" si="13"/>
        <v>24.715857808416803</v>
      </c>
      <c r="G331" s="17">
        <f>E331/C331*100</f>
        <v>138.58715021420497</v>
      </c>
    </row>
    <row r="332" spans="1:7" ht="47.25">
      <c r="A332" s="2" t="s">
        <v>479</v>
      </c>
      <c r="B332" s="3" t="s">
        <v>252</v>
      </c>
      <c r="C332" s="14">
        <v>926146.55</v>
      </c>
      <c r="D332" s="14">
        <v>4853912</v>
      </c>
      <c r="E332" s="14">
        <v>889333.33</v>
      </c>
      <c r="F332" s="17">
        <f t="shared" si="13"/>
        <v>18.32199121038865</v>
      </c>
      <c r="G332" s="17">
        <f>E332/C332*100</f>
        <v>96.02511935071182</v>
      </c>
    </row>
    <row r="333" spans="1:7" ht="63">
      <c r="A333" s="2" t="s">
        <v>714</v>
      </c>
      <c r="B333" s="3" t="s">
        <v>715</v>
      </c>
      <c r="C333" s="14">
        <v>0</v>
      </c>
      <c r="D333" s="14">
        <f>D334</f>
        <v>216723700</v>
      </c>
      <c r="E333" s="14">
        <f>E334</f>
        <v>7202974.85</v>
      </c>
      <c r="F333" s="17">
        <f t="shared" si="13"/>
        <v>3.323575063548657</v>
      </c>
      <c r="G333" s="17"/>
    </row>
    <row r="334" spans="1:7" ht="63">
      <c r="A334" s="2" t="s">
        <v>480</v>
      </c>
      <c r="B334" s="3" t="s">
        <v>234</v>
      </c>
      <c r="C334" s="14">
        <v>0</v>
      </c>
      <c r="D334" s="14">
        <v>216723700</v>
      </c>
      <c r="E334" s="14">
        <v>7202974.85</v>
      </c>
      <c r="F334" s="17">
        <f t="shared" si="13"/>
        <v>3.323575063548657</v>
      </c>
      <c r="G334" s="17"/>
    </row>
    <row r="335" spans="1:7" ht="31.5">
      <c r="A335" s="2" t="s">
        <v>716</v>
      </c>
      <c r="B335" s="3" t="s">
        <v>717</v>
      </c>
      <c r="C335" s="14">
        <f>C336</f>
        <v>71054463</v>
      </c>
      <c r="D335" s="14">
        <f>D336</f>
        <v>85892800</v>
      </c>
      <c r="E335" s="14">
        <f>E336</f>
        <v>80196592.58</v>
      </c>
      <c r="F335" s="17">
        <f t="shared" si="13"/>
        <v>93.36823642959597</v>
      </c>
      <c r="G335" s="17">
        <f>E335/C335*100</f>
        <v>112.8663692525549</v>
      </c>
    </row>
    <row r="336" spans="1:7" ht="47.25">
      <c r="A336" s="2" t="s">
        <v>481</v>
      </c>
      <c r="B336" s="3" t="s">
        <v>58</v>
      </c>
      <c r="C336" s="14">
        <v>71054463</v>
      </c>
      <c r="D336" s="14">
        <v>85892800</v>
      </c>
      <c r="E336" s="14">
        <v>80196592.58</v>
      </c>
      <c r="F336" s="17">
        <f t="shared" si="13"/>
        <v>93.36823642959597</v>
      </c>
      <c r="G336" s="17">
        <f>E336/C336*100</f>
        <v>112.8663692525549</v>
      </c>
    </row>
    <row r="337" spans="1:7" ht="94.5">
      <c r="A337" s="2" t="s">
        <v>482</v>
      </c>
      <c r="B337" s="3" t="s">
        <v>64</v>
      </c>
      <c r="C337" s="14">
        <v>0</v>
      </c>
      <c r="D337" s="14">
        <v>322732100</v>
      </c>
      <c r="E337" s="14">
        <v>0</v>
      </c>
      <c r="F337" s="17">
        <f t="shared" si="13"/>
        <v>0</v>
      </c>
      <c r="G337" s="17"/>
    </row>
    <row r="338" spans="1:7" ht="49.5" customHeight="1">
      <c r="A338" s="2" t="s">
        <v>718</v>
      </c>
      <c r="B338" s="3" t="s">
        <v>719</v>
      </c>
      <c r="C338" s="14">
        <v>0</v>
      </c>
      <c r="D338" s="14">
        <f>D339</f>
        <v>44547000</v>
      </c>
      <c r="E338" s="14">
        <f>E339</f>
        <v>0</v>
      </c>
      <c r="F338" s="17">
        <f t="shared" si="13"/>
        <v>0</v>
      </c>
      <c r="G338" s="17"/>
    </row>
    <row r="339" spans="1:7" ht="63">
      <c r="A339" s="2" t="s">
        <v>483</v>
      </c>
      <c r="B339" s="3" t="s">
        <v>59</v>
      </c>
      <c r="C339" s="14">
        <v>0</v>
      </c>
      <c r="D339" s="14">
        <v>44547000</v>
      </c>
      <c r="E339" s="14">
        <v>0</v>
      </c>
      <c r="F339" s="17">
        <f t="shared" si="13"/>
        <v>0</v>
      </c>
      <c r="G339" s="17"/>
    </row>
    <row r="340" spans="1:7" ht="35.25" customHeight="1">
      <c r="A340" s="2" t="s">
        <v>720</v>
      </c>
      <c r="B340" s="3" t="s">
        <v>721</v>
      </c>
      <c r="C340" s="14">
        <v>0</v>
      </c>
      <c r="D340" s="14">
        <f>D341</f>
        <v>151930300</v>
      </c>
      <c r="E340" s="14">
        <f>E341</f>
        <v>0</v>
      </c>
      <c r="F340" s="17">
        <f t="shared" si="13"/>
        <v>0</v>
      </c>
      <c r="G340" s="17"/>
    </row>
    <row r="341" spans="1:7" ht="47.25">
      <c r="A341" s="2" t="s">
        <v>484</v>
      </c>
      <c r="B341" s="3" t="s">
        <v>60</v>
      </c>
      <c r="C341" s="14">
        <v>0</v>
      </c>
      <c r="D341" s="14">
        <v>151930300</v>
      </c>
      <c r="E341" s="14">
        <v>0</v>
      </c>
      <c r="F341" s="17">
        <f t="shared" si="13"/>
        <v>0</v>
      </c>
      <c r="G341" s="17"/>
    </row>
    <row r="342" spans="1:7" ht="47.25">
      <c r="A342" s="2" t="s">
        <v>722</v>
      </c>
      <c r="B342" s="3" t="s">
        <v>723</v>
      </c>
      <c r="C342" s="14">
        <v>0</v>
      </c>
      <c r="D342" s="14">
        <f>D343</f>
        <v>10251000</v>
      </c>
      <c r="E342" s="14">
        <f>E343</f>
        <v>0</v>
      </c>
      <c r="F342" s="17">
        <f t="shared" si="13"/>
        <v>0</v>
      </c>
      <c r="G342" s="17"/>
    </row>
    <row r="343" spans="1:7" ht="63">
      <c r="A343" s="2" t="s">
        <v>485</v>
      </c>
      <c r="B343" s="3" t="s">
        <v>253</v>
      </c>
      <c r="C343" s="14">
        <v>0</v>
      </c>
      <c r="D343" s="14">
        <v>10251000</v>
      </c>
      <c r="E343" s="14">
        <v>0</v>
      </c>
      <c r="F343" s="17">
        <f t="shared" si="13"/>
        <v>0</v>
      </c>
      <c r="G343" s="17"/>
    </row>
    <row r="344" spans="1:7" ht="129" customHeight="1">
      <c r="A344" s="2" t="s">
        <v>724</v>
      </c>
      <c r="B344" s="3" t="s">
        <v>725</v>
      </c>
      <c r="C344" s="14">
        <v>0</v>
      </c>
      <c r="D344" s="14">
        <f>D345</f>
        <v>3678300</v>
      </c>
      <c r="E344" s="14">
        <f>E345</f>
        <v>613050</v>
      </c>
      <c r="F344" s="17">
        <f t="shared" si="13"/>
        <v>16.666666666666664</v>
      </c>
      <c r="G344" s="17"/>
    </row>
    <row r="345" spans="1:7" ht="126.75" customHeight="1">
      <c r="A345" s="2" t="s">
        <v>486</v>
      </c>
      <c r="B345" s="3" t="s">
        <v>61</v>
      </c>
      <c r="C345" s="14">
        <v>0</v>
      </c>
      <c r="D345" s="14">
        <v>3678300</v>
      </c>
      <c r="E345" s="14">
        <v>613050</v>
      </c>
      <c r="F345" s="17">
        <f t="shared" si="13"/>
        <v>16.666666666666664</v>
      </c>
      <c r="G345" s="17"/>
    </row>
    <row r="346" spans="1:7" ht="31.5">
      <c r="A346" s="2" t="s">
        <v>726</v>
      </c>
      <c r="B346" s="3" t="s">
        <v>727</v>
      </c>
      <c r="C346" s="14">
        <v>0</v>
      </c>
      <c r="D346" s="14">
        <f>D347</f>
        <v>33437600</v>
      </c>
      <c r="E346" s="14">
        <f>E347</f>
        <v>0</v>
      </c>
      <c r="F346" s="17">
        <f t="shared" si="13"/>
        <v>0</v>
      </c>
      <c r="G346" s="17"/>
    </row>
    <row r="347" spans="1:7" ht="31.5">
      <c r="A347" s="2" t="s">
        <v>487</v>
      </c>
      <c r="B347" s="3" t="s">
        <v>62</v>
      </c>
      <c r="C347" s="14">
        <v>0</v>
      </c>
      <c r="D347" s="14">
        <v>33437600</v>
      </c>
      <c r="E347" s="14">
        <v>0</v>
      </c>
      <c r="F347" s="17">
        <f t="shared" si="13"/>
        <v>0</v>
      </c>
      <c r="G347" s="17"/>
    </row>
    <row r="348" spans="1:7" ht="47.25">
      <c r="A348" s="2" t="s">
        <v>728</v>
      </c>
      <c r="B348" s="3" t="s">
        <v>729</v>
      </c>
      <c r="C348" s="14">
        <v>0</v>
      </c>
      <c r="D348" s="14">
        <f>D349</f>
        <v>29131200</v>
      </c>
      <c r="E348" s="14">
        <f>E349</f>
        <v>0</v>
      </c>
      <c r="F348" s="17">
        <f t="shared" si="13"/>
        <v>0</v>
      </c>
      <c r="G348" s="17"/>
    </row>
    <row r="349" spans="1:7" ht="47.25">
      <c r="A349" s="2" t="s">
        <v>488</v>
      </c>
      <c r="B349" s="3" t="s">
        <v>235</v>
      </c>
      <c r="C349" s="14">
        <v>0</v>
      </c>
      <c r="D349" s="14">
        <v>29131200</v>
      </c>
      <c r="E349" s="14">
        <v>0</v>
      </c>
      <c r="F349" s="17">
        <f t="shared" si="13"/>
        <v>0</v>
      </c>
      <c r="G349" s="17"/>
    </row>
    <row r="350" spans="1:7" ht="47.25">
      <c r="A350" s="2" t="s">
        <v>730</v>
      </c>
      <c r="B350" s="3" t="s">
        <v>731</v>
      </c>
      <c r="C350" s="14">
        <v>0</v>
      </c>
      <c r="D350" s="14">
        <f>D351</f>
        <v>746080700</v>
      </c>
      <c r="E350" s="14">
        <f>E351</f>
        <v>0</v>
      </c>
      <c r="F350" s="17">
        <f t="shared" si="13"/>
        <v>0</v>
      </c>
      <c r="G350" s="17"/>
    </row>
    <row r="351" spans="1:7" ht="51.75" customHeight="1">
      <c r="A351" s="2" t="s">
        <v>489</v>
      </c>
      <c r="B351" s="3" t="s">
        <v>37</v>
      </c>
      <c r="C351" s="14">
        <v>0</v>
      </c>
      <c r="D351" s="14">
        <v>746080700</v>
      </c>
      <c r="E351" s="14">
        <v>0</v>
      </c>
      <c r="F351" s="17">
        <f t="shared" si="13"/>
        <v>0</v>
      </c>
      <c r="G351" s="17"/>
    </row>
    <row r="352" spans="1:7" ht="47.25">
      <c r="A352" s="2" t="s">
        <v>732</v>
      </c>
      <c r="B352" s="3" t="s">
        <v>733</v>
      </c>
      <c r="C352" s="14">
        <v>0</v>
      </c>
      <c r="D352" s="14">
        <f>D353</f>
        <v>7670300000</v>
      </c>
      <c r="E352" s="14">
        <f>E353</f>
        <v>0</v>
      </c>
      <c r="F352" s="17">
        <f t="shared" si="13"/>
        <v>0</v>
      </c>
      <c r="G352" s="17"/>
    </row>
    <row r="353" spans="1:7" ht="47.25">
      <c r="A353" s="2" t="s">
        <v>490</v>
      </c>
      <c r="B353" s="3" t="s">
        <v>236</v>
      </c>
      <c r="C353" s="14">
        <v>0</v>
      </c>
      <c r="D353" s="14">
        <v>7670300000</v>
      </c>
      <c r="E353" s="14">
        <v>0</v>
      </c>
      <c r="F353" s="17">
        <f t="shared" si="13"/>
        <v>0</v>
      </c>
      <c r="G353" s="17"/>
    </row>
    <row r="354" spans="1:7" ht="50.25" customHeight="1">
      <c r="A354" s="2" t="s">
        <v>734</v>
      </c>
      <c r="B354" s="3" t="s">
        <v>735</v>
      </c>
      <c r="C354" s="14">
        <v>0</v>
      </c>
      <c r="D354" s="14">
        <f>D355</f>
        <v>2179800</v>
      </c>
      <c r="E354" s="14">
        <f>E355</f>
        <v>0</v>
      </c>
      <c r="F354" s="17">
        <f t="shared" si="13"/>
        <v>0</v>
      </c>
      <c r="G354" s="17"/>
    </row>
    <row r="355" spans="1:7" ht="63">
      <c r="A355" s="2" t="s">
        <v>491</v>
      </c>
      <c r="B355" s="3" t="s">
        <v>63</v>
      </c>
      <c r="C355" s="14">
        <v>0</v>
      </c>
      <c r="D355" s="14">
        <v>2179800</v>
      </c>
      <c r="E355" s="14">
        <v>0</v>
      </c>
      <c r="F355" s="17">
        <f t="shared" si="13"/>
        <v>0</v>
      </c>
      <c r="G355" s="17"/>
    </row>
    <row r="356" spans="1:7" ht="31.5">
      <c r="A356" s="2" t="s">
        <v>736</v>
      </c>
      <c r="B356" s="3" t="s">
        <v>737</v>
      </c>
      <c r="C356" s="14">
        <v>0</v>
      </c>
      <c r="D356" s="14">
        <f>D357</f>
        <v>37844992.37</v>
      </c>
      <c r="E356" s="14">
        <f>E357</f>
        <v>0</v>
      </c>
      <c r="F356" s="17">
        <f t="shared" si="13"/>
        <v>0</v>
      </c>
      <c r="G356" s="17"/>
    </row>
    <row r="357" spans="1:7" ht="47.25">
      <c r="A357" s="2" t="s">
        <v>492</v>
      </c>
      <c r="B357" s="3" t="s">
        <v>38</v>
      </c>
      <c r="C357" s="14">
        <v>0</v>
      </c>
      <c r="D357" s="14">
        <v>37844992.37</v>
      </c>
      <c r="E357" s="14">
        <v>0</v>
      </c>
      <c r="F357" s="17">
        <f t="shared" si="13"/>
        <v>0</v>
      </c>
      <c r="G357" s="17"/>
    </row>
    <row r="358" spans="1:7" ht="31.5">
      <c r="A358" s="2" t="s">
        <v>817</v>
      </c>
      <c r="B358" s="15" t="s">
        <v>808</v>
      </c>
      <c r="C358" s="14">
        <f>C359</f>
        <v>7343300</v>
      </c>
      <c r="D358" s="14">
        <v>0</v>
      </c>
      <c r="E358" s="14">
        <v>0</v>
      </c>
      <c r="F358" s="17"/>
      <c r="G358" s="17">
        <f>E358/C358*100</f>
        <v>0</v>
      </c>
    </row>
    <row r="359" spans="1:7" ht="36.75" customHeight="1">
      <c r="A359" s="2" t="s">
        <v>818</v>
      </c>
      <c r="B359" s="15" t="s">
        <v>809</v>
      </c>
      <c r="C359" s="14">
        <v>7343300</v>
      </c>
      <c r="D359" s="14">
        <v>0</v>
      </c>
      <c r="E359" s="14">
        <v>0</v>
      </c>
      <c r="F359" s="17"/>
      <c r="G359" s="17">
        <f>E359/C359*100</f>
        <v>0</v>
      </c>
    </row>
    <row r="360" spans="1:7" ht="31.5">
      <c r="A360" s="19" t="s">
        <v>493</v>
      </c>
      <c r="B360" s="20" t="s">
        <v>65</v>
      </c>
      <c r="C360" s="13">
        <f>C363</f>
        <v>0</v>
      </c>
      <c r="D360" s="13">
        <f>D363</f>
        <v>72997300</v>
      </c>
      <c r="E360" s="13">
        <f>E361</f>
        <v>-173255.75</v>
      </c>
      <c r="F360" s="18"/>
      <c r="G360" s="17"/>
    </row>
    <row r="361" spans="1:7" ht="31.5">
      <c r="A361" s="2" t="s">
        <v>752</v>
      </c>
      <c r="B361" s="15" t="s">
        <v>738</v>
      </c>
      <c r="C361" s="14">
        <v>0</v>
      </c>
      <c r="D361" s="14">
        <f>D363</f>
        <v>72997300</v>
      </c>
      <c r="E361" s="14">
        <f>E362</f>
        <v>-173255.75</v>
      </c>
      <c r="F361" s="17"/>
      <c r="G361" s="17"/>
    </row>
    <row r="362" spans="1:7" ht="63">
      <c r="A362" s="2" t="s">
        <v>739</v>
      </c>
      <c r="B362" s="3" t="s">
        <v>740</v>
      </c>
      <c r="C362" s="14">
        <v>0</v>
      </c>
      <c r="D362" s="14">
        <v>0</v>
      </c>
      <c r="E362" s="14">
        <v>-173255.75</v>
      </c>
      <c r="F362" s="17"/>
      <c r="G362" s="17"/>
    </row>
    <row r="363" spans="1:7" ht="94.5">
      <c r="A363" s="2" t="s">
        <v>494</v>
      </c>
      <c r="B363" s="3" t="s">
        <v>66</v>
      </c>
      <c r="C363" s="14">
        <v>0</v>
      </c>
      <c r="D363" s="14">
        <v>72997300</v>
      </c>
      <c r="E363" s="14">
        <v>0</v>
      </c>
      <c r="F363" s="17">
        <f t="shared" si="13"/>
        <v>0</v>
      </c>
      <c r="G363" s="17"/>
    </row>
    <row r="364" spans="1:7" ht="15.75">
      <c r="A364" s="19" t="s">
        <v>495</v>
      </c>
      <c r="B364" s="20" t="s">
        <v>207</v>
      </c>
      <c r="C364" s="13">
        <v>0</v>
      </c>
      <c r="D364" s="13">
        <f>D365</f>
        <v>87265032.78</v>
      </c>
      <c r="E364" s="13">
        <f>E365</f>
        <v>0</v>
      </c>
      <c r="F364" s="18">
        <f t="shared" si="13"/>
        <v>0</v>
      </c>
      <c r="G364" s="17"/>
    </row>
    <row r="365" spans="1:7" ht="31.5">
      <c r="A365" s="2" t="s">
        <v>741</v>
      </c>
      <c r="B365" s="3" t="s">
        <v>742</v>
      </c>
      <c r="C365" s="14">
        <v>0</v>
      </c>
      <c r="D365" s="14">
        <f>D366</f>
        <v>87265032.78</v>
      </c>
      <c r="E365" s="14">
        <f>E366</f>
        <v>0</v>
      </c>
      <c r="F365" s="17">
        <f t="shared" si="13"/>
        <v>0</v>
      </c>
      <c r="G365" s="17"/>
    </row>
    <row r="366" spans="1:7" ht="94.5">
      <c r="A366" s="2" t="s">
        <v>496</v>
      </c>
      <c r="B366" s="3" t="s">
        <v>67</v>
      </c>
      <c r="C366" s="14">
        <v>0</v>
      </c>
      <c r="D366" s="14">
        <v>87265032.78</v>
      </c>
      <c r="E366" s="14">
        <v>0</v>
      </c>
      <c r="F366" s="17">
        <f t="shared" si="13"/>
        <v>0</v>
      </c>
      <c r="G366" s="17"/>
    </row>
    <row r="367" spans="1:7" ht="78.75">
      <c r="A367" s="19" t="s">
        <v>748</v>
      </c>
      <c r="B367" s="16" t="s">
        <v>208</v>
      </c>
      <c r="C367" s="13">
        <f aca="true" t="shared" si="14" ref="C367:E368">C368</f>
        <v>27540111.449999996</v>
      </c>
      <c r="D367" s="13">
        <f t="shared" si="14"/>
        <v>0</v>
      </c>
      <c r="E367" s="13">
        <f t="shared" si="14"/>
        <v>72944489.75999999</v>
      </c>
      <c r="F367" s="18"/>
      <c r="G367" s="18">
        <f>E367/C367*100</f>
        <v>264.86635645042026</v>
      </c>
    </row>
    <row r="368" spans="1:7" ht="66.75" customHeight="1">
      <c r="A368" s="2" t="s">
        <v>749</v>
      </c>
      <c r="B368" s="15" t="s">
        <v>750</v>
      </c>
      <c r="C368" s="14">
        <f t="shared" si="14"/>
        <v>27540111.449999996</v>
      </c>
      <c r="D368" s="14">
        <f t="shared" si="14"/>
        <v>0</v>
      </c>
      <c r="E368" s="14">
        <f t="shared" si="14"/>
        <v>72944489.75999999</v>
      </c>
      <c r="F368" s="17"/>
      <c r="G368" s="17">
        <f>E368/C368*100</f>
        <v>264.86635645042026</v>
      </c>
    </row>
    <row r="369" spans="1:7" ht="63">
      <c r="A369" s="2" t="s">
        <v>753</v>
      </c>
      <c r="B369" s="15" t="s">
        <v>754</v>
      </c>
      <c r="C369" s="14">
        <f>C370+C374+C375+C376</f>
        <v>27540111.449999996</v>
      </c>
      <c r="D369" s="14">
        <f>D370+D374+D375+D376</f>
        <v>0</v>
      </c>
      <c r="E369" s="14">
        <f>E370+E374+E375+E376</f>
        <v>72944489.75999999</v>
      </c>
      <c r="F369" s="17"/>
      <c r="G369" s="17">
        <f>E369/C369*100</f>
        <v>264.86635645042026</v>
      </c>
    </row>
    <row r="370" spans="1:7" ht="31.5">
      <c r="A370" s="2" t="s">
        <v>755</v>
      </c>
      <c r="B370" s="15" t="s">
        <v>744</v>
      </c>
      <c r="C370" s="14">
        <f>C371+C372+C373</f>
        <v>22141722.689999998</v>
      </c>
      <c r="D370" s="14">
        <f>D371+D372+D373</f>
        <v>0</v>
      </c>
      <c r="E370" s="14">
        <f>E371+E372+E373</f>
        <v>72472160.50999999</v>
      </c>
      <c r="F370" s="17"/>
      <c r="G370" s="17">
        <f>E370/C370*100</f>
        <v>327.3103973194057</v>
      </c>
    </row>
    <row r="371" spans="1:7" ht="31.5">
      <c r="A371" s="2" t="s">
        <v>756</v>
      </c>
      <c r="B371" s="15" t="s">
        <v>745</v>
      </c>
      <c r="C371" s="14">
        <v>312223.83</v>
      </c>
      <c r="D371" s="14">
        <v>0</v>
      </c>
      <c r="E371" s="14">
        <v>5734596.68</v>
      </c>
      <c r="F371" s="17"/>
      <c r="G371" s="17">
        <f>E371/C371*100</f>
        <v>1836.6941049951247</v>
      </c>
    </row>
    <row r="372" spans="1:7" ht="31.5">
      <c r="A372" s="2" t="s">
        <v>757</v>
      </c>
      <c r="B372" s="15" t="s">
        <v>746</v>
      </c>
      <c r="C372" s="14">
        <v>2262743.8</v>
      </c>
      <c r="D372" s="14">
        <v>0</v>
      </c>
      <c r="E372" s="14">
        <v>56788708.9</v>
      </c>
      <c r="F372" s="17"/>
      <c r="G372" s="17">
        <f>E372/C372*100</f>
        <v>2509.7277429287396</v>
      </c>
    </row>
    <row r="373" spans="1:7" ht="31.5">
      <c r="A373" s="2" t="s">
        <v>758</v>
      </c>
      <c r="B373" s="15" t="s">
        <v>747</v>
      </c>
      <c r="C373" s="14">
        <v>19566755.06</v>
      </c>
      <c r="D373" s="14">
        <v>0</v>
      </c>
      <c r="E373" s="14">
        <v>9948854.93</v>
      </c>
      <c r="F373" s="17"/>
      <c r="G373" s="17">
        <f>E373/C373*100</f>
        <v>50.84570691201774</v>
      </c>
    </row>
    <row r="374" spans="1:7" ht="63">
      <c r="A374" s="2" t="s">
        <v>759</v>
      </c>
      <c r="B374" s="15" t="s">
        <v>760</v>
      </c>
      <c r="C374" s="14">
        <v>0</v>
      </c>
      <c r="D374" s="14">
        <v>0</v>
      </c>
      <c r="E374" s="14">
        <v>206167.37</v>
      </c>
      <c r="F374" s="17"/>
      <c r="G374" s="17"/>
    </row>
    <row r="375" spans="1:7" ht="63">
      <c r="A375" s="2" t="s">
        <v>761</v>
      </c>
      <c r="B375" s="15" t="s">
        <v>762</v>
      </c>
      <c r="C375" s="14">
        <v>0</v>
      </c>
      <c r="D375" s="14">
        <v>0</v>
      </c>
      <c r="E375" s="14">
        <v>98439</v>
      </c>
      <c r="F375" s="17"/>
      <c r="G375" s="17"/>
    </row>
    <row r="376" spans="1:7" ht="47.25">
      <c r="A376" s="2" t="s">
        <v>763</v>
      </c>
      <c r="B376" s="15" t="s">
        <v>743</v>
      </c>
      <c r="C376" s="14">
        <v>5398388.76</v>
      </c>
      <c r="D376" s="14">
        <v>0</v>
      </c>
      <c r="E376" s="14">
        <v>167722.88</v>
      </c>
      <c r="F376" s="17"/>
      <c r="G376" s="17">
        <f>E376/C376*100</f>
        <v>3.106906291054148</v>
      </c>
    </row>
    <row r="377" spans="1:7" ht="47.25">
      <c r="A377" s="19" t="s">
        <v>497</v>
      </c>
      <c r="B377" s="20" t="s">
        <v>209</v>
      </c>
      <c r="C377" s="13">
        <f>C378</f>
        <v>-5802276.100000001</v>
      </c>
      <c r="D377" s="13">
        <f>D378</f>
        <v>-7265536.65</v>
      </c>
      <c r="E377" s="13">
        <f>E378</f>
        <v>-10234873.84</v>
      </c>
      <c r="F377" s="18">
        <f t="shared" si="13"/>
        <v>140.86879377313443</v>
      </c>
      <c r="G377" s="18">
        <f>E377/C377*100</f>
        <v>176.3941195421569</v>
      </c>
    </row>
    <row r="378" spans="1:7" ht="47.25">
      <c r="A378" s="2" t="s">
        <v>764</v>
      </c>
      <c r="B378" s="3" t="s">
        <v>765</v>
      </c>
      <c r="C378" s="14">
        <f>C379+C380+C381+C382+C383+C384+C385+C386+C387+C388+C389+C390+C391+C392+C393+C394+C395+C396+C397+C398+C399+C400+C401+C402+C403+C404+C405+C406+C407+C408+C409+C410+C411</f>
        <v>-5802276.100000001</v>
      </c>
      <c r="D378" s="14">
        <f>D379+D380+D382+D383+D384+D386+D387+D388+D389+D390+D391+D392+D393+D394+D395+D397+D398+D399+D400+D401+D402+D403+D405+D406+D407+D408+D409+D410+D411</f>
        <v>-7265536.65</v>
      </c>
      <c r="E378" s="14">
        <f>E379+E380+E382+E383+E384+E386+E387+E388+E389+E390+E391+E392+E393+E394+E395+E397+E398+E399+E400+E401+E402+E403+E405+E406+E407+E408+E409+E410+E411</f>
        <v>-10234873.84</v>
      </c>
      <c r="F378" s="17">
        <f t="shared" si="13"/>
        <v>140.86879377313443</v>
      </c>
      <c r="G378" s="17">
        <f>E378/C378*100</f>
        <v>176.3941195421569</v>
      </c>
    </row>
    <row r="379" spans="1:7" ht="47.25">
      <c r="A379" s="2" t="s">
        <v>767</v>
      </c>
      <c r="B379" s="15" t="s">
        <v>766</v>
      </c>
      <c r="C379" s="14">
        <v>-51849.84</v>
      </c>
      <c r="D379" s="14">
        <v>0</v>
      </c>
      <c r="E379" s="14">
        <v>-51486.54</v>
      </c>
      <c r="F379" s="17"/>
      <c r="G379" s="17">
        <f>E379/C379*100</f>
        <v>99.29932281372518</v>
      </c>
    </row>
    <row r="380" spans="1:7" ht="63">
      <c r="A380" s="2" t="s">
        <v>498</v>
      </c>
      <c r="B380" s="3" t="s">
        <v>218</v>
      </c>
      <c r="C380" s="14">
        <v>0</v>
      </c>
      <c r="D380" s="14">
        <v>-68524.42</v>
      </c>
      <c r="E380" s="14">
        <v>-68524.42</v>
      </c>
      <c r="F380" s="17">
        <f t="shared" si="13"/>
        <v>100</v>
      </c>
      <c r="G380" s="17"/>
    </row>
    <row r="381" spans="1:7" ht="31.5">
      <c r="A381" s="2" t="s">
        <v>819</v>
      </c>
      <c r="B381" s="15" t="s">
        <v>810</v>
      </c>
      <c r="C381" s="14">
        <v>-20000</v>
      </c>
      <c r="D381" s="14">
        <v>0</v>
      </c>
      <c r="E381" s="14">
        <v>0</v>
      </c>
      <c r="F381" s="17"/>
      <c r="G381" s="17">
        <f>E381/C381*100</f>
        <v>0</v>
      </c>
    </row>
    <row r="382" spans="1:7" ht="36" customHeight="1">
      <c r="A382" s="2" t="s">
        <v>769</v>
      </c>
      <c r="B382" s="15" t="s">
        <v>768</v>
      </c>
      <c r="C382" s="14">
        <v>0</v>
      </c>
      <c r="D382" s="14">
        <v>0</v>
      </c>
      <c r="E382" s="14">
        <v>-2090</v>
      </c>
      <c r="F382" s="17"/>
      <c r="G382" s="17"/>
    </row>
    <row r="383" spans="1:7" ht="31.5">
      <c r="A383" s="2" t="s">
        <v>770</v>
      </c>
      <c r="B383" s="15" t="s">
        <v>771</v>
      </c>
      <c r="C383" s="14">
        <v>-117655.8</v>
      </c>
      <c r="D383" s="14">
        <v>0</v>
      </c>
      <c r="E383" s="14">
        <v>-27980.91</v>
      </c>
      <c r="F383" s="17"/>
      <c r="G383" s="17">
        <f>E383/C383*100</f>
        <v>23.78200649691728</v>
      </c>
    </row>
    <row r="384" spans="1:7" ht="31.5">
      <c r="A384" s="2" t="s">
        <v>773</v>
      </c>
      <c r="B384" s="15" t="s">
        <v>772</v>
      </c>
      <c r="C384" s="14">
        <v>-504.86</v>
      </c>
      <c r="D384" s="14">
        <v>0</v>
      </c>
      <c r="E384" s="14">
        <v>-35036.84</v>
      </c>
      <c r="F384" s="17"/>
      <c r="G384" s="17">
        <f>E384/C384*100</f>
        <v>6939.91205482708</v>
      </c>
    </row>
    <row r="385" spans="1:7" ht="47.25">
      <c r="A385" s="2" t="s">
        <v>820</v>
      </c>
      <c r="B385" s="15" t="s">
        <v>811</v>
      </c>
      <c r="C385" s="14">
        <v>-1960.6</v>
      </c>
      <c r="D385" s="14">
        <v>0</v>
      </c>
      <c r="E385" s="14">
        <v>0</v>
      </c>
      <c r="F385" s="17"/>
      <c r="G385" s="17">
        <f>E385/C385*100</f>
        <v>0</v>
      </c>
    </row>
    <row r="386" spans="1:7" ht="47.25">
      <c r="A386" s="2" t="s">
        <v>775</v>
      </c>
      <c r="B386" s="15" t="s">
        <v>774</v>
      </c>
      <c r="C386" s="14">
        <v>-1880139.72</v>
      </c>
      <c r="D386" s="14">
        <v>0</v>
      </c>
      <c r="E386" s="14">
        <v>-47468.1</v>
      </c>
      <c r="F386" s="17"/>
      <c r="G386" s="17">
        <f>E386/C386*100</f>
        <v>2.524711301774955</v>
      </c>
    </row>
    <row r="387" spans="1:7" ht="47.25">
      <c r="A387" s="2" t="s">
        <v>776</v>
      </c>
      <c r="B387" s="15" t="s">
        <v>777</v>
      </c>
      <c r="C387" s="14">
        <v>-12954.33</v>
      </c>
      <c r="D387" s="14">
        <v>0</v>
      </c>
      <c r="E387" s="14">
        <v>-68336.44</v>
      </c>
      <c r="F387" s="17"/>
      <c r="G387" s="17">
        <f>E387/C387*100</f>
        <v>527.518134863015</v>
      </c>
    </row>
    <row r="388" spans="1:7" ht="63">
      <c r="A388" s="2" t="s">
        <v>499</v>
      </c>
      <c r="B388" s="3" t="s">
        <v>212</v>
      </c>
      <c r="C388" s="14">
        <v>0</v>
      </c>
      <c r="D388" s="14">
        <v>-9177.58</v>
      </c>
      <c r="E388" s="14">
        <v>-9177.58</v>
      </c>
      <c r="F388" s="17">
        <f t="shared" si="13"/>
        <v>100</v>
      </c>
      <c r="G388" s="17"/>
    </row>
    <row r="389" spans="1:7" ht="47.25">
      <c r="A389" s="2" t="s">
        <v>778</v>
      </c>
      <c r="B389" s="15" t="s">
        <v>779</v>
      </c>
      <c r="C389" s="14">
        <v>0</v>
      </c>
      <c r="D389" s="14">
        <v>0</v>
      </c>
      <c r="E389" s="14">
        <v>-418.6</v>
      </c>
      <c r="F389" s="17"/>
      <c r="G389" s="17"/>
    </row>
    <row r="390" spans="1:7" ht="47.25">
      <c r="A390" s="2" t="s">
        <v>500</v>
      </c>
      <c r="B390" s="3" t="s">
        <v>216</v>
      </c>
      <c r="C390" s="14">
        <v>0</v>
      </c>
      <c r="D390" s="14">
        <v>-94387.91</v>
      </c>
      <c r="E390" s="14">
        <v>-94387.91</v>
      </c>
      <c r="F390" s="17">
        <f t="shared" si="13"/>
        <v>100</v>
      </c>
      <c r="G390" s="17"/>
    </row>
    <row r="391" spans="1:7" ht="47.25">
      <c r="A391" s="2" t="s">
        <v>780</v>
      </c>
      <c r="B391" s="15" t="s">
        <v>781</v>
      </c>
      <c r="C391" s="14">
        <v>-275572</v>
      </c>
      <c r="D391" s="14">
        <v>0</v>
      </c>
      <c r="E391" s="14">
        <v>-106059.44</v>
      </c>
      <c r="F391" s="17"/>
      <c r="G391" s="17">
        <f>E391/C391*100</f>
        <v>38.48701609742645</v>
      </c>
    </row>
    <row r="392" spans="1:7" ht="31.5">
      <c r="A392" s="2" t="s">
        <v>782</v>
      </c>
      <c r="B392" s="15" t="s">
        <v>783</v>
      </c>
      <c r="C392" s="14">
        <v>0</v>
      </c>
      <c r="D392" s="14">
        <v>0</v>
      </c>
      <c r="E392" s="14">
        <v>-51665.68</v>
      </c>
      <c r="F392" s="17"/>
      <c r="G392" s="17"/>
    </row>
    <row r="393" spans="1:7" ht="47.25">
      <c r="A393" s="2" t="s">
        <v>784</v>
      </c>
      <c r="B393" s="15" t="s">
        <v>785</v>
      </c>
      <c r="C393" s="14">
        <v>0</v>
      </c>
      <c r="D393" s="14">
        <v>0</v>
      </c>
      <c r="E393" s="14">
        <v>-74031.01</v>
      </c>
      <c r="F393" s="17"/>
      <c r="G393" s="17"/>
    </row>
    <row r="394" spans="1:7" ht="31.5">
      <c r="A394" s="2" t="s">
        <v>786</v>
      </c>
      <c r="B394" s="15" t="s">
        <v>787</v>
      </c>
      <c r="C394" s="14">
        <v>0</v>
      </c>
      <c r="D394" s="14">
        <v>0</v>
      </c>
      <c r="E394" s="14">
        <v>-1104329.12</v>
      </c>
      <c r="F394" s="17"/>
      <c r="G394" s="17"/>
    </row>
    <row r="395" spans="1:7" ht="94.5">
      <c r="A395" s="2" t="s">
        <v>501</v>
      </c>
      <c r="B395" s="3" t="s">
        <v>213</v>
      </c>
      <c r="C395" s="14">
        <v>0</v>
      </c>
      <c r="D395" s="14">
        <v>-393684.06</v>
      </c>
      <c r="E395" s="14">
        <v>-393684.06</v>
      </c>
      <c r="F395" s="17">
        <f t="shared" si="13"/>
        <v>100</v>
      </c>
      <c r="G395" s="17"/>
    </row>
    <row r="396" spans="1:7" ht="47.25">
      <c r="A396" s="2" t="s">
        <v>821</v>
      </c>
      <c r="B396" s="15" t="s">
        <v>812</v>
      </c>
      <c r="C396" s="14">
        <v>-10145.51</v>
      </c>
      <c r="D396" s="14">
        <v>0</v>
      </c>
      <c r="E396" s="14">
        <v>0</v>
      </c>
      <c r="F396" s="17"/>
      <c r="G396" s="17">
        <f>E396/C396*100</f>
        <v>0</v>
      </c>
    </row>
    <row r="397" spans="1:7" ht="63">
      <c r="A397" s="2" t="s">
        <v>502</v>
      </c>
      <c r="B397" s="3" t="s">
        <v>219</v>
      </c>
      <c r="C397" s="14">
        <v>0</v>
      </c>
      <c r="D397" s="14">
        <v>-407178</v>
      </c>
      <c r="E397" s="14">
        <v>-407178</v>
      </c>
      <c r="F397" s="17">
        <f aca="true" t="shared" si="15" ref="F397:F412">E397/D397*100</f>
        <v>100</v>
      </c>
      <c r="G397" s="17"/>
    </row>
    <row r="398" spans="1:7" ht="31.5">
      <c r="A398" s="2" t="s">
        <v>788</v>
      </c>
      <c r="B398" s="3" t="s">
        <v>789</v>
      </c>
      <c r="C398" s="14">
        <v>0</v>
      </c>
      <c r="D398" s="14">
        <v>0</v>
      </c>
      <c r="E398" s="14">
        <v>-6689.02</v>
      </c>
      <c r="F398" s="17"/>
      <c r="G398" s="17"/>
    </row>
    <row r="399" spans="1:7" ht="63">
      <c r="A399" s="2" t="s">
        <v>790</v>
      </c>
      <c r="B399" s="3" t="s">
        <v>791</v>
      </c>
      <c r="C399" s="14">
        <v>0</v>
      </c>
      <c r="D399" s="14">
        <v>0</v>
      </c>
      <c r="E399" s="14">
        <v>-555113.09</v>
      </c>
      <c r="F399" s="17"/>
      <c r="G399" s="17"/>
    </row>
    <row r="400" spans="1:7" ht="31.5">
      <c r="A400" s="2" t="s">
        <v>503</v>
      </c>
      <c r="B400" s="3" t="s">
        <v>237</v>
      </c>
      <c r="C400" s="14">
        <v>0</v>
      </c>
      <c r="D400" s="14">
        <v>-181841.36</v>
      </c>
      <c r="E400" s="14">
        <v>-364167.11</v>
      </c>
      <c r="F400" s="17">
        <f t="shared" si="15"/>
        <v>200.26638054180853</v>
      </c>
      <c r="G400" s="17"/>
    </row>
    <row r="401" spans="1:7" ht="63">
      <c r="A401" s="2" t="s">
        <v>504</v>
      </c>
      <c r="B401" s="3" t="s">
        <v>211</v>
      </c>
      <c r="C401" s="14">
        <v>0</v>
      </c>
      <c r="D401" s="14">
        <v>-316.12</v>
      </c>
      <c r="E401" s="14">
        <v>-126100.38</v>
      </c>
      <c r="F401" s="17">
        <f t="shared" si="15"/>
        <v>39890.0354295837</v>
      </c>
      <c r="G401" s="17"/>
    </row>
    <row r="402" spans="1:7" ht="110.25">
      <c r="A402" s="2" t="s">
        <v>792</v>
      </c>
      <c r="B402" s="3" t="s">
        <v>793</v>
      </c>
      <c r="C402" s="14">
        <v>0</v>
      </c>
      <c r="D402" s="14">
        <v>0</v>
      </c>
      <c r="E402" s="14">
        <v>-114885.78</v>
      </c>
      <c r="F402" s="17"/>
      <c r="G402" s="17"/>
    </row>
    <row r="403" spans="1:7" ht="20.25" customHeight="1">
      <c r="A403" s="2" t="s">
        <v>505</v>
      </c>
      <c r="B403" s="3" t="s">
        <v>210</v>
      </c>
      <c r="C403" s="14">
        <v>0</v>
      </c>
      <c r="D403" s="14">
        <v>-8784.04</v>
      </c>
      <c r="E403" s="14">
        <v>-8784.04</v>
      </c>
      <c r="F403" s="17">
        <f t="shared" si="15"/>
        <v>100</v>
      </c>
      <c r="G403" s="17"/>
    </row>
    <row r="404" spans="1:7" ht="47.25">
      <c r="A404" s="2" t="s">
        <v>822</v>
      </c>
      <c r="B404" s="15" t="s">
        <v>813</v>
      </c>
      <c r="C404" s="14">
        <v>-4789.64</v>
      </c>
      <c r="D404" s="14">
        <v>0</v>
      </c>
      <c r="E404" s="14">
        <v>0</v>
      </c>
      <c r="F404" s="17"/>
      <c r="G404" s="17">
        <f>E404/C404*100</f>
        <v>0</v>
      </c>
    </row>
    <row r="405" spans="1:7" ht="47.25">
      <c r="A405" s="2" t="s">
        <v>794</v>
      </c>
      <c r="B405" s="15" t="s">
        <v>796</v>
      </c>
      <c r="C405" s="14">
        <v>0</v>
      </c>
      <c r="D405" s="14">
        <v>0</v>
      </c>
      <c r="E405" s="14">
        <v>-11798.96</v>
      </c>
      <c r="F405" s="17"/>
      <c r="G405" s="17"/>
    </row>
    <row r="406" spans="1:7" ht="50.25" customHeight="1">
      <c r="A406" s="2" t="s">
        <v>506</v>
      </c>
      <c r="B406" s="3" t="s">
        <v>238</v>
      </c>
      <c r="C406" s="14">
        <v>0</v>
      </c>
      <c r="D406" s="14">
        <v>-1179005.47</v>
      </c>
      <c r="E406" s="14">
        <v>-1179005.47</v>
      </c>
      <c r="F406" s="17">
        <f t="shared" si="15"/>
        <v>100</v>
      </c>
      <c r="G406" s="17"/>
    </row>
    <row r="407" spans="1:7" ht="47.25">
      <c r="A407" s="2" t="s">
        <v>507</v>
      </c>
      <c r="B407" s="3" t="s">
        <v>217</v>
      </c>
      <c r="C407" s="14">
        <v>0</v>
      </c>
      <c r="D407" s="14">
        <v>-1049572.57</v>
      </c>
      <c r="E407" s="14">
        <v>-1049572.57</v>
      </c>
      <c r="F407" s="17">
        <f t="shared" si="15"/>
        <v>100</v>
      </c>
      <c r="G407" s="17"/>
    </row>
    <row r="408" spans="1:7" ht="78.75">
      <c r="A408" s="2" t="s">
        <v>508</v>
      </c>
      <c r="B408" s="3" t="s">
        <v>214</v>
      </c>
      <c r="C408" s="14">
        <v>0</v>
      </c>
      <c r="D408" s="14">
        <v>-3767502</v>
      </c>
      <c r="E408" s="14">
        <v>-3767502</v>
      </c>
      <c r="F408" s="17">
        <f t="shared" si="15"/>
        <v>100</v>
      </c>
      <c r="G408" s="17"/>
    </row>
    <row r="409" spans="1:7" ht="51.75" customHeight="1">
      <c r="A409" s="2" t="s">
        <v>509</v>
      </c>
      <c r="B409" s="3" t="s">
        <v>215</v>
      </c>
      <c r="C409" s="14">
        <v>0</v>
      </c>
      <c r="D409" s="14">
        <v>-105563.12</v>
      </c>
      <c r="E409" s="14">
        <v>-105563.12</v>
      </c>
      <c r="F409" s="17">
        <f t="shared" si="15"/>
        <v>100</v>
      </c>
      <c r="G409" s="17"/>
    </row>
    <row r="410" spans="1:7" ht="47.25">
      <c r="A410" s="2" t="s">
        <v>797</v>
      </c>
      <c r="B410" s="15" t="s">
        <v>795</v>
      </c>
      <c r="C410" s="14">
        <v>-805464.14</v>
      </c>
      <c r="D410" s="14">
        <v>0</v>
      </c>
      <c r="E410" s="14">
        <v>-383813.25</v>
      </c>
      <c r="F410" s="17"/>
      <c r="G410" s="17">
        <f>E410/C410*100</f>
        <v>47.6511902814196</v>
      </c>
    </row>
    <row r="411" spans="1:7" ht="47.25">
      <c r="A411" s="2" t="s">
        <v>798</v>
      </c>
      <c r="B411" s="15" t="s">
        <v>799</v>
      </c>
      <c r="C411" s="14">
        <v>-2621239.66</v>
      </c>
      <c r="D411" s="14">
        <v>0</v>
      </c>
      <c r="E411" s="14">
        <v>-20024.4</v>
      </c>
      <c r="F411" s="17"/>
      <c r="G411" s="17">
        <f>E411/C411*100</f>
        <v>0.7639286214675998</v>
      </c>
    </row>
    <row r="412" spans="1:7" ht="20.25" customHeight="1">
      <c r="A412" s="22" t="s">
        <v>68</v>
      </c>
      <c r="B412" s="23"/>
      <c r="C412" s="13">
        <f>C4+C201</f>
        <v>10469046028.740002</v>
      </c>
      <c r="D412" s="13">
        <f>D4+D201</f>
        <v>62299286833.6</v>
      </c>
      <c r="E412" s="13">
        <f>E4+E201</f>
        <v>10993740619.539997</v>
      </c>
      <c r="F412" s="18">
        <f t="shared" si="15"/>
        <v>17.64665564937209</v>
      </c>
      <c r="G412" s="18">
        <f>E412/C412*100</f>
        <v>105.01186630911342</v>
      </c>
    </row>
    <row r="415" ht="15.75">
      <c r="E415" s="9"/>
    </row>
    <row r="416" spans="2:6" ht="15.75">
      <c r="B416" s="11"/>
      <c r="C416" s="11"/>
      <c r="E416" s="6"/>
      <c r="F416" s="6"/>
    </row>
    <row r="420" spans="2:4" ht="15.75">
      <c r="B420" s="12"/>
      <c r="C420" s="12"/>
      <c r="D420" s="5"/>
    </row>
    <row r="421" spans="2:4" ht="15.75">
      <c r="B421" s="12"/>
      <c r="C421" s="12"/>
      <c r="D421" s="5"/>
    </row>
  </sheetData>
  <sheetProtection/>
  <mergeCells count="3">
    <mergeCell ref="A412:B412"/>
    <mergeCell ref="A1:G1"/>
    <mergeCell ref="A2:G2"/>
  </mergeCells>
  <printOptions/>
  <pageMargins left="0.31496062992125984" right="0.24" top="0.31496062992125984" bottom="0.31496062992125984" header="0.15748031496062992" footer="0.15748031496062992"/>
  <pageSetup fitToHeight="0" horizontalDpi="600" verticalDpi="600" orientation="landscape" paperSize="9" scale="73"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Соловьёва</dc:creator>
  <cp:keywords/>
  <dc:description/>
  <cp:lastModifiedBy>Давыдова</cp:lastModifiedBy>
  <cp:lastPrinted>2019-05-02T08:13:29Z</cp:lastPrinted>
  <dcterms:created xsi:type="dcterms:W3CDTF">2018-12-25T15:55:39Z</dcterms:created>
  <dcterms:modified xsi:type="dcterms:W3CDTF">2019-05-08T05:54:30Z</dcterms:modified>
  <cp:category/>
  <cp:version/>
  <cp:contentType/>
  <cp:contentStatus/>
</cp:coreProperties>
</file>